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3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9" i="59" l="1"/>
  <c r="D118" i="59" s="1"/>
  <c r="D117" i="59" s="1"/>
  <c r="D116" i="59" s="1"/>
  <c r="D115" i="59" s="1"/>
  <c r="D114" i="59" s="1"/>
  <c r="D113" i="59" s="1"/>
  <c r="D112" i="59" s="1"/>
  <c r="D111" i="59" s="1"/>
  <c r="D110" i="59" s="1"/>
  <c r="D120" i="59"/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C120" i="59"/>
  <c r="F110" i="59"/>
  <c r="E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<sst xmlns="http://schemas.openxmlformats.org/spreadsheetml/2006/main" count="948" uniqueCount="676">
  <si>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</si>
  <si>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</si>
  <si>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</si>
  <si>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</si>
  <si>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</si>
  <si>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</si>
  <si>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</si>
  <si>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</si>
  <si>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</si>
  <si>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</si>
  <si>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</si>
  <si>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</si>
  <si>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</si>
  <si>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</si>
  <si>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</si>
  <si>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</si>
  <si>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</si>
  <si>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</si>
  <si>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</si>
  <si>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</si>
  <si>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</si>
  <si>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</si>
  <si>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</si>
  <si>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</si>
  <si>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</si>
  <si>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</si>
  <si>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</si>
  <si>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</si>
  <si>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</si>
  <si>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</si>
  <si>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</si>
  <si>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</si>
  <si>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</si>
  <si>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</si>
  <si>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</si>
  <si>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</si>
  <si>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</si>
  <si>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</si>
  <si>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</si>
  <si>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</si>
  <si>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</si>
  <si>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</si>
  <si>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</si>
  <si>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</si>
  <si>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</si>
  <si>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</si>
  <si>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</si>
  <si>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</si>
  <si>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</si>
  <si>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</si>
  <si>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</si>
  <si>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</si>
  <si>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</si>
  <si>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</si>
  <si>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</si>
  <si>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</si>
  <si>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</si>
  <si>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</si>
  <si>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</si>
  <si>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</si>
  <si>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</si>
  <si>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</si>
  <si>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</si>
  <si>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</si>
  <si>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</si>
  <si>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</si>
  <si>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</si>
  <si>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</si>
  <si>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</si>
  <si>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</si>
  <si>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</si>
  <si>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</si>
  <si>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</si>
  <si>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</si>
  <si>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</si>
  <si>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</si>
  <si>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</si>
  <si>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</si>
  <si>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</si>
  <si>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</si>
  <si>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</si>
  <si>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</si>
  <si>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</si>
  <si>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</si>
  <si>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</si>
  <si>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</si>
  <si>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</si>
  <si>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</si>
  <si>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</si>
  <si>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</si>
  <si>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</si>
  <si>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</si>
  <si>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</si>
  <si>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</si>
  <si>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</si>
  <si>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</si>
  <si>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</si>
  <si>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</si>
  <si>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</si>
  <si>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</si>
  <si>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</si>
  <si>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</si>
  <si>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</si>
  <si>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</si>
  <si>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</si>
  <si>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</si>
  <si>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</si>
  <si>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</si>
  <si>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</si>
  <si>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</si>
  <si>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</si>
  <si>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</si>
  <si>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</si>
  <si>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</si>
  <si>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</si>
  <si>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</si>
  <si>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</si>
  <si>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</si>
  <si>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</si>
  <si>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</si>
  <si>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</si>
  <si>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</si>
  <si>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</si>
  <si>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</si>
  <si>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</si>
  <si>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</si>
  <si>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</si>
  <si>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</si>
  <si>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</si>
  <si>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</si>
  <si>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</si>
  <si>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</si>
  <si>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</si>
  <si>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</si>
  <si>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</si>
  <si>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</si>
  <si>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</si>
  <si>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</si>
  <si>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</si>
  <si>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</si>
  <si>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</si>
  <si>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</si>
  <si>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</si>
  <si>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</si>
  <si>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</si>
  <si>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</si>
  <si>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</si>
  <si>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</si>
  <si>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</si>
  <si>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</si>
  <si>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</si>
  <si>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</si>
  <si>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</si>
  <si>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</si>
  <si>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</si>
  <si>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</si>
  <si>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</si>
  <si>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</si>
  <si>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</si>
  <si>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</si>
  <si>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</si>
  <si>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</si>
  <si>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</si>
  <si>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</si>
  <si>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</si>
  <si>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</si>
  <si>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</si>
  <si>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</si>
  <si>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</si>
  <si>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</si>
  <si>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</si>
  <si>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</si>
  <si>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</si>
  <si>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</si>
  <si>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</si>
  <si>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</si>
  <si>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</si>
  <si>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</si>
  <si>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</si>
  <si>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</si>
  <si>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</si>
  <si>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</si>
  <si>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</si>
  <si>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</si>
  <si>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</si>
  <si>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</si>
  <si>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</si>
  <si>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</si>
  <si>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</si>
  <si>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</si>
  <si>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</si>
  <si>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</si>
  <si>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</si>
  <si>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</si>
  <si>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</si>
  <si>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</si>
  <si>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</si>
  <si>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</si>
  <si>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</si>
  <si>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</si>
  <si>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</si>
  <si>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</si>
  <si>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</si>
  <si>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</si>
  <si>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</si>
  <si>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</si>
  <si>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</si>
  <si>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</si>
  <si>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</si>
  <si>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</si>
  <si>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</si>
  <si>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</si>
  <si>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</si>
  <si>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</si>
  <si>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</si>
  <si>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</si>
  <si>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</si>
  <si>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</si>
  <si>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</si>
  <si>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</si>
  <si>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</si>
  <si>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</si>
  <si>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</si>
  <si>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</si>
  <si>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</si>
  <si>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</si>
  <si>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</si>
  <si>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</si>
  <si>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</si>
  <si>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</si>
  <si>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</si>
  <si>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</si>
  <si>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</si>
  <si>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</si>
  <si>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</si>
  <si>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</si>
  <si>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</si>
  <si>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</si>
  <si>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</si>
  <si>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</si>
  <si>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</si>
  <si>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</si>
  <si>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</si>
  <si>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</si>
  <si>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</si>
  <si>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</si>
  <si>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</si>
  <si>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</si>
  <si>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</si>
  <si>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</si>
  <si>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</si>
  <si>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</si>
  <si>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</si>
  <si>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</si>
  <si>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</si>
  <si>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</si>
  <si>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</si>
  <si>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</si>
  <si>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</si>
  <si>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</si>
  <si>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</si>
  <si>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</si>
  <si>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</si>
  <si>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</si>
  <si>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</si>
  <si>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</si>
  <si>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</si>
  <si>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</si>
  <si>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</si>
  <si>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</si>
  <si>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</si>
  <si>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</si>
  <si>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</si>
  <si>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</si>
  <si>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</si>
  <si>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</si>
  <si>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</si>
  <si>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</si>
  <si>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</si>
  <si>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</si>
  <si>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</si>
  <si>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</si>
  <si>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</si>
  <si>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</si>
  <si>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</si>
  <si>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</si>
  <si>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</si>
  <si>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</si>
  <si>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</si>
  <si>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</si>
  <si>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</si>
  <si>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</si>
  <si>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</si>
  <si>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</si>
  <si>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</si>
  <si>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</si>
  <si>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</si>
  <si>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</si>
  <si>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</si>
  <si>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</si>
  <si>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</si>
  <si>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</si>
  <si>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</si>
  <si>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</si>
  <si>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</si>
  <si>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</si>
  <si>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</si>
  <si>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</si>
  <si>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</si>
  <si>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</si>
  <si>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</si>
  <si>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</si>
  <si>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</si>
  <si>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</si>
  <si>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</si>
  <si>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</si>
  <si>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</si>
  <si>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</si>
  <si>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</si>
  <si>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</si>
  <si>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</si>
  <si>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</si>
  <si>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</si>
  <si>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</si>
  <si>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</si>
  <si>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</si>
  <si>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</si>
  <si>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</si>
  <si>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</si>
  <si>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</si>
  <si>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</si>
  <si>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</si>
  <si>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</si>
  <si>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</si>
  <si>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</si>
  <si>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</si>
  <si>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</si>
  <si>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</si>
  <si>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</si>
  <si>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</si>
  <si>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</si>
  <si>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</si>
  <si>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</si>
  <si>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</si>
  <si>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</si>
  <si>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</si>
  <si>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</si>
  <si>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</si>
  <si>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</si>
  <si>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</si>
  <si>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</si>
  <si>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</si>
  <si>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</si>
  <si>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</si>
  <si>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</si>
  <si>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</si>
  <si>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</si>
  <si>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</si>
  <si>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</si>
  <si>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</si>
  <si>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</si>
  <si>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</si>
  <si>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</si>
  <si>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</si>
  <si>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</si>
  <si>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</si>
  <si>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</si>
  <si>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</si>
  <si>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</si>
  <si>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</si>
  <si>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</si>
  <si>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</si>
  <si>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</si>
  <si>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</si>
  <si>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</si>
  <si>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</si>
  <si>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</si>
  <si>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</si>
  <si>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</si>
  <si>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</si>
  <si>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</si>
  <si>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</si>
  <si>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</si>
  <si>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</si>
  <si>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</si>
  <si>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</si>
  <si>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</si>
  <si>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</si>
  <si>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</si>
  <si>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</si>
  <si>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</si>
  <si>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</si>
  <si>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</si>
  <si>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</si>
  <si>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</si>
  <si>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</si>
  <si>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</si>
  <si>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</si>
  <si>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</si>
  <si>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</si>
  <si>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</si>
  <si>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</si>
  <si>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</si>
  <si>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</si>
  <si>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</si>
  <si>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</si>
  <si>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</si>
  <si>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</si>
  <si>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</si>
  <si>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</si>
  <si>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</si>
  <si>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</si>
  <si>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</si>
  <si>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</si>
  <si>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</si>
  <si>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</si>
  <si>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</si>
  <si>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</si>
  <si>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</si>
  <si>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</si>
  <si>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</si>
  <si>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</si>
  <si>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</si>
  <si>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</si>
  <si>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</si>
  <si>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</si>
  <si>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</si>
  <si>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</si>
  <si>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</si>
  <si>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</si>
  <si>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</si>
  <si>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</si>
  <si>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</si>
  <si>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</si>
  <si>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</si>
  <si>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</si>
  <si>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</si>
  <si>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</si>
  <si>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</si>
  <si>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</si>
  <si>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</si>
  <si>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</si>
  <si>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</si>
  <si>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</si>
  <si>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</si>
  <si>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</si>
  <si>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</si>
  <si>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</si>
  <si>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</si>
  <si>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</si>
  <si>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</si>
  <si>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</si>
  <si>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</si>
  <si>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</si>
  <si>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</si>
  <si>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</si>
  <si>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</si>
  <si>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</si>
  <si>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</si>
  <si>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</si>
  <si>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</si>
  <si>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</si>
  <si>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</si>
  <si>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</si>
  <si>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</si>
  <si>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</si>
  <si>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</si>
  <si>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</si>
  <si>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</si>
  <si>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</si>
  <si>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</si>
  <si>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</si>
  <si>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</si>
  <si>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</si>
  <si>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</si>
  <si>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</si>
  <si>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</si>
  <si>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</si>
  <si>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</si>
  <si>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</si>
  <si>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</si>
  <si>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</si>
  <si>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</si>
  <si>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</si>
  <si>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</si>
  <si>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</si>
  <si>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</si>
  <si>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</si>
  <si>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</si>
  <si>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</si>
  <si>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</si>
  <si>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</si>
  <si>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</si>
  <si>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</si>
  <si>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</si>
  <si>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</si>
  <si>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</si>
  <si>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</si>
  <si>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</si>
  <si>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</si>
  <si>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</si>
  <si>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</si>
  <si>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</si>
  <si>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</si>
  <si>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</si>
  <si>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</si>
  <si>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</si>
  <si>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</si>
  <si>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</si>
  <si>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</si>
  <si>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</si>
  <si>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</si>
  <si>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</si>
  <si>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</si>
  <si>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</si>
  <si>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</si>
  <si>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</si>
  <si>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</si>
  <si>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</si>
  <si>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</si>
  <si>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</si>
  <si>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</si>
  <si>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</si>
  <si>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</si>
  <si>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</si>
  <si>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</si>
  <si>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</si>
  <si>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</si>
  <si>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</si>
  <si>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</si>
  <si>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</si>
  <si>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</si>
  <si>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</si>
  <si>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</si>
  <si>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</si>
  <si>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</si>
  <si>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</si>
  <si>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</si>
  <si>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</si>
  <si>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</si>
  <si>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</si>
  <si>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</si>
  <si>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</si>
  <si>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</si>
  <si>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</si>
  <si>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</si>
  <si>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</si>
  <si>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</si>
  <si>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</si>
  <si>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</si>
  <si>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</si>
  <si>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</si>
  <si>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</si>
  <si>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</si>
  <si>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</si>
  <si>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</si>
  <si>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</si>
  <si>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</si>
  <si>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</si>
  <si>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</si>
  <si>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</si>
  <si>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</si>
  <si>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</si>
  <si>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</si>
  <si>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</si>
  <si>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</si>
  <si>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</si>
  <si>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</si>
  <si>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</si>
  <si>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</si>
  <si>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</si>
  <si>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</si>
  <si>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</si>
  <si>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</si>
  <si>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</si>
  <si>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</si>
  <si>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</si>
  <si>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</si>
  <si>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</si>
  <si>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</si>
  <si>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</si>
  <si>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</si>
  <si>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</si>
  <si>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</si>
  <si>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</si>
  <si>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</si>
  <si>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</si>
  <si>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</si>
  <si>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</si>
  <si>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</si>
  <si>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</si>
  <si>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</si>
  <si>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</si>
  <si>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</si>
  <si>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</si>
  <si>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</si>
  <si>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</si>
  <si>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</si>
  <si>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</si>
  <si>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</si>
  <si>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</si>
  <si>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</si>
  <si>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</si>
  <si>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</si>
  <si>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</si>
  <si>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</si>
  <si>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</si>
  <si>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</si>
  <si>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</si>
  <si>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</si>
  <si>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</si>
  <si>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</si>
  <si>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</si>
  <si>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</si>
  <si>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</si>
  <si>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</si>
  <si>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</si>
  <si>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</si>
  <si>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</si>
  <si>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</si>
  <si>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</si>
  <si>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</si>
  <si>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</si>
  <si>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</si>
  <si>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</si>
  <si>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</si>
  <si>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</si>
  <si>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</si>
  <si>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</si>
  <si>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</si>
  <si>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</si>
  <si>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</si>
  <si>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</si>
  <si>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</si>
  <si>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</si>
  <si>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</si>
  <si>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</si>
  <si>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</si>
  <si>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</si>
  <si>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</si>
  <si>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</si>
  <si>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</si>
  <si>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</si>
  <si>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</si>
  <si>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</si>
  <si>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</si>
  <si>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</si>
  <si>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</si>
  <si>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</si>
  <si>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</si>
  <si>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</si>
  <si>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</si>
  <si>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</si>
  <si>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</si>
  <si>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</si>
  <si>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</si>
  <si>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</si>
  <si>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</si>
  <si>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</si>
  <si>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</si>
  <si>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</si>
  <si>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</si>
  <si>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Junta Municipal de Agua Potable y Alcantarillado de Acámbaro, Gto.</t>
  </si>
  <si>
    <t>Correspondiente del 1 de Enero 31 de Marzo de 2023</t>
  </si>
  <si>
    <t>MESA DE DINERO</t>
  </si>
  <si>
    <t>PEPS</t>
  </si>
  <si>
    <t>IVA Acreditable acumulado, en proceso de depuración</t>
  </si>
  <si>
    <t>Anticipos de nómina y gastos a comprobar.</t>
  </si>
  <si>
    <t>Fondo fijo</t>
  </si>
  <si>
    <t>IVA por Acreditar en proceso de depuración</t>
  </si>
  <si>
    <t>Depreciación Anual</t>
  </si>
  <si>
    <t>IVA Trasladado en proceso de depuración</t>
  </si>
  <si>
    <t>El trabajador abandono el trabajo sin avisar,se realizará el pago en cuanto el Trabajador se presente o prescriba.</t>
  </si>
  <si>
    <t>En proceso de depuración</t>
  </si>
  <si>
    <t>Este porcentaje siempre va a reflejar mas  del 10% del gasto total del ejercicio debido a que es la principal cuenta para la operación de la demanda que tiene en el organismo operador.</t>
  </si>
  <si>
    <t>Se realiza el Pago de Energía Electrica de 22 Pozos, así como de las oficinas, la Planta Tratadora, Planta Potabilizadora y el Almacen.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</si>
</sst>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3" fontId="22" fillId="0" borderId="0" applyFont="0" applyFill="0" applyBorder="0" applyAlignment="0" applyProtection="0"/>
    <xf numFmtId="0" fontId="8" fillId="0" borderId="0"/>
    <xf numFmtId="0" fontId="7" fillId="0" borderId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7" fillId="0" borderId="0"/>
  </cellStyleXfs>
  <cellXfs count="212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3" fillId="0" borderId="0" xfId="8" applyFont="1" applyAlignment="1">
      <alignment wrapText="1"/>
    </xf>
    <xf numFmtId="0" fontId="13" fillId="0" borderId="0" xfId="8" applyFont="1" applyAlignment="1">
      <alignment wrapText="1"/>
    </xf>
    <xf numFmtId="0" fontId="13" fillId="0" borderId="0" xfId="12" applyFont="1" applyAlignment="1">
      <alignment wrapText="1"/>
    </xf>
    <xf numFmtId="0" fontId="8" fillId="0" borderId="0" xfId="25"/>
    <xf numFmtId="0" fontId="13" fillId="0" borderId="0" xfId="8" applyFont="1" applyAlignment="1">
      <alignment wrapText="1"/>
    </xf>
    <xf numFmtId="0" fontId="13" fillId="0" borderId="0" xfId="8" applyFont="1" applyAlignment="1">
      <alignment wrapText="1"/>
    </xf>
    <xf numFmtId="0" fontId="13" fillId="0" borderId="0" xfId="8" applyFont="1"/>
    <xf numFmtId="0" fontId="13" fillId="0" borderId="0" xfId="8" applyFont="1" applyAlignment="1">
      <alignment wrapText="1"/>
    </xf>
    <xf numFmtId="0" fontId="4" fillId="0" borderId="0" xfId="3" applyAlignment="1" applyProtection="1">
      <alignment horizontal="left" vertical="top" indent="1"/>
      <protection locked="0"/>
    </xf>
    <xf numFmtId="0" fontId="16" fillId="5" borderId="0" xfId="12" applyFont="1" applyFill="1" applyAlignment="1">
      <alignment wrapText="1"/>
    </xf>
    <xf numFmtId="0" fontId="12" fillId="0" borderId="0" xfId="2" applyFont="1" applyFill="1" applyAlignment="1">
      <alignment horizontal="left" wrapText="1" indent="1"/>
    </xf>
    <xf numFmtId="0" fontId="17" fillId="6" borderId="0" xfId="12" applyFont="1" applyFill="1" applyAlignment="1">
      <alignment wrapText="1"/>
    </xf>
    <xf numFmtId="0" fontId="13" fillId="0" borderId="0" xfId="8" applyFont="1" applyAlignment="1">
      <alignment wrapText="1"/>
    </xf>
    <xf numFmtId="0" fontId="13" fillId="0" borderId="0" xfId="8" applyFont="1"/>
    <xf numFmtId="0" fontId="3" fillId="0" borderId="0" xfId="12" applyFont="1" applyFill="1" applyAlignment="1">
      <alignment wrapText="1"/>
    </xf>
    <xf numFmtId="0" fontId="13" fillId="0" borderId="0" xfId="8" applyFont="1" applyAlignment="1">
      <alignment wrapText="1"/>
    </xf>
    <xf numFmtId="0" fontId="16" fillId="5" borderId="0" xfId="8" applyFont="1" applyFill="1" applyAlignment="1">
      <alignment wrapText="1"/>
    </xf>
    <xf numFmtId="0" fontId="16" fillId="5" borderId="0" xfId="9" applyFont="1" applyFill="1" applyAlignment="1">
      <alignment wrapText="1"/>
    </xf>
    <xf numFmtId="0" fontId="17" fillId="6" borderId="0" xfId="9" applyFont="1" applyFill="1" applyAlignment="1">
      <alignment wrapText="1"/>
    </xf>
    <xf numFmtId="0" fontId="12" fillId="0" borderId="0" xfId="9" applyFont="1" applyAlignment="1">
      <alignment wrapText="1"/>
    </xf>
    <xf numFmtId="0" fontId="13" fillId="0" borderId="0" xfId="9" applyFont="1" applyAlignment="1">
      <alignment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38">
    <cellStyle name="Euro" xfId="22"/>
    <cellStyle name="Hipervínculo" xfId="11" builtinId="8"/>
    <cellStyle name="Millares" xfId="18" builtinId="3"/>
    <cellStyle name="Millares 2" xfId="1"/>
    <cellStyle name="Millares 2 2" xfId="15"/>
    <cellStyle name="Millares 2 2 2" xfId="31"/>
    <cellStyle name="Millares 2 2 3" xfId="27"/>
    <cellStyle name="Millares 2 3" xfId="16"/>
    <cellStyle name="Millares 2 3 2" xfId="32"/>
    <cellStyle name="Millares 2 3 3" xfId="24"/>
    <cellStyle name="Millares 2 4" xfId="21"/>
    <cellStyle name="Millares 3" xfId="19"/>
    <cellStyle name="Millares 3 2" xfId="35"/>
    <cellStyle name="Millares 3 3" xfId="28"/>
    <cellStyle name="Millares 4" xfId="17"/>
    <cellStyle name="Millares 4 2" xfId="33"/>
    <cellStyle name="Millares 5" xfId="34"/>
    <cellStyle name="Moneda 2" xfId="30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4 2" xfId="29"/>
    <cellStyle name="Normal 4 3" xfId="20"/>
    <cellStyle name="Normal 5" xfId="5"/>
    <cellStyle name="Normal 5 2" xfId="36"/>
    <cellStyle name="Normal 5 3" xfId="23"/>
    <cellStyle name="Normal 56" xfId="6"/>
    <cellStyle name="Normal 6" xfId="26"/>
    <cellStyle name="Normal 6 2" xfId="37"/>
    <cellStyle name="Normal 7" xfId="25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1168160</xdr:colOff>
      <xdr:row>153</xdr:row>
      <xdr:rowOff>8986</xdr:rowOff>
    </xdr:from>
    <xdr:to>
      <xdr:col>1</xdr:col>
      <xdr:colOff>3306792</xdr:colOff>
      <xdr:row>162</xdr:row>
      <xdr:rowOff>56610</xdr:rowOff>
    </xdr:to>
    <xdr:sp macro="" textlink="">
      <xdr:nvSpPr>
        <xdr:cNvPr id="2" name="CuadroTexto 1"/>
        <xdr:cNvSpPr txBox="1"/>
      </xdr:nvSpPr>
      <xdr:spPr>
        <a:xfrm>
          <a:off x="1833113" y="23803514"/>
          <a:ext cx="2138632" cy="13415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ROSLAES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727855</xdr:colOff>
      <xdr:row>153</xdr:row>
      <xdr:rowOff>8986</xdr:rowOff>
    </xdr:from>
    <xdr:to>
      <xdr:col>6</xdr:col>
      <xdr:colOff>26958</xdr:colOff>
      <xdr:row>162</xdr:row>
      <xdr:rowOff>67034</xdr:rowOff>
    </xdr:to>
    <xdr:sp macro="" textlink="">
      <xdr:nvSpPr>
        <xdr:cNvPr id="3" name="CuadroTexto 2"/>
        <xdr:cNvSpPr txBox="1"/>
      </xdr:nvSpPr>
      <xdr:spPr>
        <a:xfrm>
          <a:off x="6595614" y="23803514"/>
          <a:ext cx="2659811" cy="13520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644285</xdr:colOff>
      <xdr:row>220</xdr:row>
      <xdr:rowOff>8986</xdr:rowOff>
    </xdr:from>
    <xdr:to>
      <xdr:col>1</xdr:col>
      <xdr:colOff>2116167</xdr:colOff>
      <xdr:row>229</xdr:row>
      <xdr:rowOff>56610</xdr:rowOff>
    </xdr:to>
    <xdr:sp macro="" textlink="">
      <xdr:nvSpPr>
        <xdr:cNvPr id="2" name="CuadroTexto 1"/>
        <xdr:cNvSpPr txBox="1"/>
      </xdr:nvSpPr>
      <xdr:spPr>
        <a:xfrm>
          <a:off x="644285" y="35299111"/>
          <a:ext cx="2138632" cy="1333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ROSLAES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4076699</xdr:colOff>
      <xdr:row>220</xdr:row>
      <xdr:rowOff>18511</xdr:rowOff>
    </xdr:from>
    <xdr:to>
      <xdr:col>4</xdr:col>
      <xdr:colOff>666749</xdr:colOff>
      <xdr:row>229</xdr:row>
      <xdr:rowOff>76559</xdr:rowOff>
    </xdr:to>
    <xdr:sp macro="" textlink="">
      <xdr:nvSpPr>
        <xdr:cNvPr id="3" name="CuadroTexto 2"/>
        <xdr:cNvSpPr txBox="1"/>
      </xdr:nvSpPr>
      <xdr:spPr>
        <a:xfrm>
          <a:off x="4743449" y="36594511"/>
          <a:ext cx="2409825" cy="1343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644285</xdr:colOff>
      <xdr:row>31</xdr:row>
      <xdr:rowOff>8986</xdr:rowOff>
    </xdr:from>
    <xdr:to>
      <xdr:col>1</xdr:col>
      <xdr:colOff>2116167</xdr:colOff>
      <xdr:row>40</xdr:row>
      <xdr:rowOff>56610</xdr:rowOff>
    </xdr:to>
    <xdr:sp macro="" textlink="">
      <xdr:nvSpPr>
        <xdr:cNvPr id="2" name="CuadroTexto 1"/>
        <xdr:cNvSpPr txBox="1"/>
      </xdr:nvSpPr>
      <xdr:spPr>
        <a:xfrm>
          <a:off x="520460" y="36870736"/>
          <a:ext cx="2119582" cy="1333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ROSLAES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4076699</xdr:colOff>
      <xdr:row>31</xdr:row>
      <xdr:rowOff>18511</xdr:rowOff>
    </xdr:from>
    <xdr:to>
      <xdr:col>4</xdr:col>
      <xdr:colOff>666749</xdr:colOff>
      <xdr:row>40</xdr:row>
      <xdr:rowOff>76559</xdr:rowOff>
    </xdr:to>
    <xdr:sp macro="" textlink="">
      <xdr:nvSpPr>
        <xdr:cNvPr id="3" name="CuadroTexto 2"/>
        <xdr:cNvSpPr txBox="1"/>
      </xdr:nvSpPr>
      <xdr:spPr>
        <a:xfrm>
          <a:off x="4600574" y="36880261"/>
          <a:ext cx="2305050" cy="1343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125</xdr:row>
      <xdr:rowOff>8986</xdr:rowOff>
    </xdr:from>
    <xdr:to>
      <xdr:col>1</xdr:col>
      <xdr:colOff>2116167</xdr:colOff>
      <xdr:row>134</xdr:row>
      <xdr:rowOff>56610</xdr:rowOff>
    </xdr:to>
    <xdr:sp macro="" textlink="">
      <xdr:nvSpPr>
        <xdr:cNvPr id="2" name="CuadroTexto 1"/>
        <xdr:cNvSpPr txBox="1"/>
      </xdr:nvSpPr>
      <xdr:spPr>
        <a:xfrm>
          <a:off x="504825" y="18439861"/>
          <a:ext cx="2278092" cy="1333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ROSLAES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4076699</xdr:colOff>
      <xdr:row>125</xdr:row>
      <xdr:rowOff>18511</xdr:rowOff>
    </xdr:from>
    <xdr:to>
      <xdr:col>4</xdr:col>
      <xdr:colOff>666749</xdr:colOff>
      <xdr:row>134</xdr:row>
      <xdr:rowOff>76559</xdr:rowOff>
    </xdr:to>
    <xdr:sp macro="" textlink="">
      <xdr:nvSpPr>
        <xdr:cNvPr id="3" name="CuadroTexto 2"/>
        <xdr:cNvSpPr txBox="1"/>
      </xdr:nvSpPr>
      <xdr:spPr>
        <a:xfrm>
          <a:off x="3343274" y="4733386"/>
          <a:ext cx="3305175" cy="1343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644285</xdr:colOff>
      <xdr:row>24</xdr:row>
      <xdr:rowOff>8986</xdr:rowOff>
    </xdr:from>
    <xdr:to>
      <xdr:col>1</xdr:col>
      <xdr:colOff>2116167</xdr:colOff>
      <xdr:row>33</xdr:row>
      <xdr:rowOff>56610</xdr:rowOff>
    </xdr:to>
    <xdr:sp macro="" textlink="">
      <xdr:nvSpPr>
        <xdr:cNvPr id="2" name="CuadroTexto 1"/>
        <xdr:cNvSpPr txBox="1"/>
      </xdr:nvSpPr>
      <xdr:spPr>
        <a:xfrm>
          <a:off x="644285" y="4723861"/>
          <a:ext cx="2138632" cy="1333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ROSLAES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4076699</xdr:colOff>
      <xdr:row>24</xdr:row>
      <xdr:rowOff>18511</xdr:rowOff>
    </xdr:from>
    <xdr:to>
      <xdr:col>4</xdr:col>
      <xdr:colOff>666749</xdr:colOff>
      <xdr:row>33</xdr:row>
      <xdr:rowOff>76559</xdr:rowOff>
    </xdr:to>
    <xdr:sp macro="" textlink="">
      <xdr:nvSpPr>
        <xdr:cNvPr id="3" name="CuadroTexto 2"/>
        <xdr:cNvSpPr txBox="1"/>
      </xdr:nvSpPr>
      <xdr:spPr>
        <a:xfrm>
          <a:off x="3343274" y="4733386"/>
          <a:ext cx="3305175" cy="1343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644285</xdr:colOff>
      <xdr:row>41</xdr:row>
      <xdr:rowOff>8986</xdr:rowOff>
    </xdr:from>
    <xdr:to>
      <xdr:col>1</xdr:col>
      <xdr:colOff>2116167</xdr:colOff>
      <xdr:row>50</xdr:row>
      <xdr:rowOff>56610</xdr:rowOff>
    </xdr:to>
    <xdr:sp macro="" textlink="">
      <xdr:nvSpPr>
        <xdr:cNvPr id="2" name="CuadroTexto 1"/>
        <xdr:cNvSpPr txBox="1"/>
      </xdr:nvSpPr>
      <xdr:spPr>
        <a:xfrm>
          <a:off x="644285" y="4723861"/>
          <a:ext cx="2138632" cy="1333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ROSLAES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4076699</xdr:colOff>
      <xdr:row>41</xdr:row>
      <xdr:rowOff>18511</xdr:rowOff>
    </xdr:from>
    <xdr:to>
      <xdr:col>4</xdr:col>
      <xdr:colOff>666749</xdr:colOff>
      <xdr:row>50</xdr:row>
      <xdr:rowOff>76559</xdr:rowOff>
    </xdr:to>
    <xdr:sp macro="" textlink="">
      <xdr:nvSpPr>
        <xdr:cNvPr id="3" name="CuadroTexto 2"/>
        <xdr:cNvSpPr txBox="1"/>
      </xdr:nvSpPr>
      <xdr:spPr>
        <a:xfrm>
          <a:off x="3343274" y="4733386"/>
          <a:ext cx="3305175" cy="1343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51</xdr:row>
      <xdr:rowOff>18511</xdr:rowOff>
    </xdr:from>
    <xdr:to>
      <xdr:col>2</xdr:col>
      <xdr:colOff>58767</xdr:colOff>
      <xdr:row>60</xdr:row>
      <xdr:rowOff>66135</xdr:rowOff>
    </xdr:to>
    <xdr:sp macro="" textlink="">
      <xdr:nvSpPr>
        <xdr:cNvPr id="2" name="CuadroTexto 1"/>
        <xdr:cNvSpPr txBox="1"/>
      </xdr:nvSpPr>
      <xdr:spPr>
        <a:xfrm>
          <a:off x="2152650" y="8733886"/>
          <a:ext cx="2211417" cy="1333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ROSLAES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5</xdr:col>
      <xdr:colOff>19048</xdr:colOff>
      <xdr:row>51</xdr:row>
      <xdr:rowOff>18511</xdr:rowOff>
    </xdr:from>
    <xdr:to>
      <xdr:col>6</xdr:col>
      <xdr:colOff>1104899</xdr:colOff>
      <xdr:row>60</xdr:row>
      <xdr:rowOff>76559</xdr:rowOff>
    </xdr:to>
    <xdr:sp macro="" textlink="">
      <xdr:nvSpPr>
        <xdr:cNvPr id="3" name="CuadroTexto 2"/>
        <xdr:cNvSpPr txBox="1"/>
      </xdr:nvSpPr>
      <xdr:spPr>
        <a:xfrm>
          <a:off x="7600948" y="8733886"/>
          <a:ext cx="2324101" cy="1343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84" t="s">
        <v>662</v>
      </c>
      <c r="B1" s="184"/>
      <c r="C1" s="17"/>
      <c r="D1" s="14" t="s">
        <v>602</v>
      </c>
      <c r="E1" s="15">
        <v>2023</v>
      </c>
    </row>
    <row r="2" spans="1:5" ht="18.95" customHeight="1" x14ac:dyDescent="0.2">
      <c r="A2" s="185" t="s">
        <v>601</v>
      </c>
      <c r="B2" s="185"/>
      <c r="C2" s="36"/>
      <c r="D2" s="14" t="s">
        <v>603</v>
      </c>
      <c r="E2" s="17" t="s">
        <v>608</v>
      </c>
    </row>
    <row r="3" spans="1:5" ht="18.95" customHeight="1" x14ac:dyDescent="0.2">
      <c r="A3" s="186" t="s">
        <v>663</v>
      </c>
      <c r="B3" s="186"/>
      <c r="C3" s="17"/>
      <c r="D3" s="14" t="s">
        <v>604</v>
      </c>
      <c r="E3" s="15">
        <v>1</v>
      </c>
    </row>
    <row r="4" spans="1:5" s="90" customFormat="1" ht="18.95" customHeight="1" x14ac:dyDescent="0.2">
      <c r="A4" s="186" t="s">
        <v>623</v>
      </c>
      <c r="B4" s="186"/>
      <c r="C4" s="186"/>
      <c r="D4" s="186"/>
      <c r="E4" s="186"/>
    </row>
    <row r="5" spans="1:5" ht="15" customHeight="1" x14ac:dyDescent="0.2">
      <c r="A5" s="135" t="s">
        <v>41</v>
      </c>
      <c r="B5" s="134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1" t="s">
        <v>569</v>
      </c>
      <c r="B24" s="92" t="s">
        <v>304</v>
      </c>
    </row>
    <row r="25" spans="1:2" x14ac:dyDescent="0.2">
      <c r="A25" s="91" t="s">
        <v>570</v>
      </c>
      <c r="B25" s="92" t="s">
        <v>571</v>
      </c>
    </row>
    <row r="26" spans="1:2" s="90" customFormat="1" x14ac:dyDescent="0.2">
      <c r="A26" s="91" t="s">
        <v>572</v>
      </c>
      <c r="B26" s="92" t="s">
        <v>341</v>
      </c>
    </row>
    <row r="27" spans="1:2" x14ac:dyDescent="0.2">
      <c r="A27" s="91" t="s">
        <v>573</v>
      </c>
      <c r="B27" s="92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0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showGridLines="0" workbookViewId="0">
      <selection activeCell="I35" sqref="I35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90" t="s">
        <v>662</v>
      </c>
      <c r="B1" s="191"/>
      <c r="C1" s="192"/>
    </row>
    <row r="2" spans="1:3" s="37" customFormat="1" ht="18" customHeight="1" x14ac:dyDescent="0.25">
      <c r="A2" s="193" t="s">
        <v>613</v>
      </c>
      <c r="B2" s="194"/>
      <c r="C2" s="195"/>
    </row>
    <row r="3" spans="1:3" s="37" customFormat="1" ht="18" customHeight="1" x14ac:dyDescent="0.25">
      <c r="A3" s="193" t="s">
        <v>663</v>
      </c>
      <c r="B3" s="196"/>
      <c r="C3" s="195"/>
    </row>
    <row r="4" spans="1:3" s="40" customFormat="1" ht="18" customHeight="1" x14ac:dyDescent="0.2">
      <c r="A4" s="197" t="s">
        <v>614</v>
      </c>
      <c r="B4" s="198"/>
      <c r="C4" s="199"/>
    </row>
    <row r="5" spans="1:3" s="38" customFormat="1" x14ac:dyDescent="0.2">
      <c r="A5" s="55" t="s">
        <v>521</v>
      </c>
      <c r="B5" s="55"/>
      <c r="C5" s="142">
        <v>24947323.390000001</v>
      </c>
    </row>
    <row r="6" spans="1:3" x14ac:dyDescent="0.2">
      <c r="A6" s="56"/>
      <c r="B6" s="57"/>
      <c r="C6" s="58"/>
    </row>
    <row r="7" spans="1:3" x14ac:dyDescent="0.2">
      <c r="A7" s="65" t="s">
        <v>522</v>
      </c>
      <c r="B7" s="65"/>
      <c r="C7" s="143">
        <f>SUM(C8:C13)</f>
        <v>0</v>
      </c>
    </row>
    <row r="8" spans="1:3" x14ac:dyDescent="0.2">
      <c r="A8" s="73" t="s">
        <v>523</v>
      </c>
      <c r="B8" s="72" t="s">
        <v>342</v>
      </c>
      <c r="C8" s="144">
        <v>0</v>
      </c>
    </row>
    <row r="9" spans="1:3" x14ac:dyDescent="0.2">
      <c r="A9" s="59" t="s">
        <v>524</v>
      </c>
      <c r="B9" s="60" t="s">
        <v>533</v>
      </c>
      <c r="C9" s="144">
        <v>0</v>
      </c>
    </row>
    <row r="10" spans="1:3" x14ac:dyDescent="0.2">
      <c r="A10" s="59" t="s">
        <v>525</v>
      </c>
      <c r="B10" s="60" t="s">
        <v>350</v>
      </c>
      <c r="C10" s="144">
        <v>0</v>
      </c>
    </row>
    <row r="11" spans="1:3" x14ac:dyDescent="0.2">
      <c r="A11" s="59" t="s">
        <v>526</v>
      </c>
      <c r="B11" s="60" t="s">
        <v>351</v>
      </c>
      <c r="C11" s="144">
        <v>0</v>
      </c>
    </row>
    <row r="12" spans="1:3" x14ac:dyDescent="0.2">
      <c r="A12" s="59" t="s">
        <v>527</v>
      </c>
      <c r="B12" s="60" t="s">
        <v>352</v>
      </c>
      <c r="C12" s="144">
        <v>0</v>
      </c>
    </row>
    <row r="13" spans="1:3" x14ac:dyDescent="0.2">
      <c r="A13" s="61" t="s">
        <v>528</v>
      </c>
      <c r="B13" s="62" t="s">
        <v>529</v>
      </c>
      <c r="C13" s="144">
        <v>0</v>
      </c>
    </row>
    <row r="14" spans="1:3" x14ac:dyDescent="0.2">
      <c r="A14" s="71"/>
      <c r="B14" s="63"/>
      <c r="C14" s="64"/>
    </row>
    <row r="15" spans="1:3" x14ac:dyDescent="0.2">
      <c r="A15" s="65" t="s">
        <v>82</v>
      </c>
      <c r="B15" s="57"/>
      <c r="C15" s="143">
        <f>SUM(C16:C18)</f>
        <v>0</v>
      </c>
    </row>
    <row r="16" spans="1:3" x14ac:dyDescent="0.2">
      <c r="A16" s="66">
        <v>3.1</v>
      </c>
      <c r="B16" s="60" t="s">
        <v>532</v>
      </c>
      <c r="C16" s="144">
        <v>0</v>
      </c>
    </row>
    <row r="17" spans="1:3" x14ac:dyDescent="0.2">
      <c r="A17" s="67">
        <v>3.2</v>
      </c>
      <c r="B17" s="60" t="s">
        <v>530</v>
      </c>
      <c r="C17" s="144">
        <v>0</v>
      </c>
    </row>
    <row r="18" spans="1:3" x14ac:dyDescent="0.2">
      <c r="A18" s="67">
        <v>3.3</v>
      </c>
      <c r="B18" s="62" t="s">
        <v>531</v>
      </c>
      <c r="C18" s="145">
        <v>0</v>
      </c>
    </row>
    <row r="19" spans="1:3" x14ac:dyDescent="0.2">
      <c r="A19" s="56"/>
      <c r="B19" s="68"/>
      <c r="C19" s="69"/>
    </row>
    <row r="20" spans="1:3" x14ac:dyDescent="0.2">
      <c r="A20" s="70" t="s">
        <v>660</v>
      </c>
      <c r="B20" s="70"/>
      <c r="C20" s="142">
        <f>C5+C7-C15</f>
        <v>24947323.390000001</v>
      </c>
    </row>
    <row r="22" spans="1:3" x14ac:dyDescent="0.2">
      <c r="B22" s="39" t="s">
        <v>625</v>
      </c>
    </row>
    <row r="24" spans="1:3" s="176" customFormat="1" x14ac:dyDescent="0.2">
      <c r="B24" s="178"/>
    </row>
    <row r="25" spans="1:3" s="176" customFormat="1" x14ac:dyDescent="0.2">
      <c r="B25" s="178"/>
    </row>
    <row r="26" spans="1:3" s="176" customFormat="1" x14ac:dyDescent="0.2">
      <c r="B26" s="178"/>
    </row>
    <row r="27" spans="1:3" s="176" customFormat="1" x14ac:dyDescent="0.2">
      <c r="B27" s="178"/>
    </row>
    <row r="28" spans="1:3" s="176" customFormat="1" x14ac:dyDescent="0.2">
      <c r="B28" s="178"/>
    </row>
    <row r="29" spans="1:3" s="176" customFormat="1" x14ac:dyDescent="0.2">
      <c r="B29" s="178"/>
    </row>
    <row r="30" spans="1:3" s="176" customFormat="1" x14ac:dyDescent="0.2">
      <c r="B30" s="178"/>
    </row>
    <row r="31" spans="1:3" s="176" customFormat="1" x14ac:dyDescent="0.2">
      <c r="B31" s="178"/>
    </row>
    <row r="32" spans="1:3" s="176" customFormat="1" x14ac:dyDescent="0.2">
      <c r="B32" s="178"/>
    </row>
    <row r="33" spans="2:2" s="176" customFormat="1" x14ac:dyDescent="0.2">
      <c r="B33" s="178"/>
    </row>
    <row r="34" spans="2:2" s="176" customFormat="1" x14ac:dyDescent="0.2">
      <c r="B34" s="178"/>
    </row>
  </sheetData>
  <mergeCells count="4">
    <mergeCell ref="A1:C1"/>
    <mergeCell ref="A2:C2"/>
    <mergeCell ref="A3:C3"/>
    <mergeCell ref="A4:C4"/>
  </mergeCells>
  <pageMargins left="0.70866141732283472" right="0.31496062992125984" top="0.74803149606299213" bottom="0.74803149606299213" header="0.31496062992125984" footer="0.31496062992125984"/>
  <pageSetup scale="85"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showGridLines="0" topLeftCell="A4" workbookViewId="0">
      <selection activeCell="E25" sqref="E25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200" t="s">
        <v>662</v>
      </c>
      <c r="B1" s="201"/>
      <c r="C1" s="202"/>
    </row>
    <row r="2" spans="1:3" s="41" customFormat="1" ht="18.95" customHeight="1" x14ac:dyDescent="0.25">
      <c r="A2" s="203" t="s">
        <v>615</v>
      </c>
      <c r="B2" s="204"/>
      <c r="C2" s="205"/>
    </row>
    <row r="3" spans="1:3" s="41" customFormat="1" ht="18.95" customHeight="1" x14ac:dyDescent="0.25">
      <c r="A3" s="203" t="s">
        <v>663</v>
      </c>
      <c r="B3" s="206"/>
      <c r="C3" s="205"/>
    </row>
    <row r="4" spans="1:3" s="42" customFormat="1" x14ac:dyDescent="0.2">
      <c r="A4" s="197" t="s">
        <v>614</v>
      </c>
      <c r="B4" s="198"/>
      <c r="C4" s="199"/>
    </row>
    <row r="5" spans="1:3" x14ac:dyDescent="0.2">
      <c r="A5" s="81" t="s">
        <v>534</v>
      </c>
      <c r="B5" s="55"/>
      <c r="C5" s="146">
        <v>14267095.949999999</v>
      </c>
    </row>
    <row r="6" spans="1:3" x14ac:dyDescent="0.2">
      <c r="A6" s="75"/>
      <c r="B6" s="57"/>
      <c r="C6" s="76"/>
    </row>
    <row r="7" spans="1:3" x14ac:dyDescent="0.2">
      <c r="A7" s="65" t="s">
        <v>535</v>
      </c>
      <c r="B7" s="77"/>
      <c r="C7" s="143">
        <f>SUM(C8:C28)</f>
        <v>2741351.91</v>
      </c>
    </row>
    <row r="8" spans="1:3" x14ac:dyDescent="0.2">
      <c r="A8" s="125">
        <v>2.1</v>
      </c>
      <c r="B8" s="82" t="s">
        <v>370</v>
      </c>
      <c r="C8" s="147">
        <v>0</v>
      </c>
    </row>
    <row r="9" spans="1:3" x14ac:dyDescent="0.2">
      <c r="A9" s="125">
        <v>2.2000000000000002</v>
      </c>
      <c r="B9" s="82" t="s">
        <v>367</v>
      </c>
      <c r="C9" s="147">
        <v>496071.67</v>
      </c>
    </row>
    <row r="10" spans="1:3" x14ac:dyDescent="0.2">
      <c r="A10" s="87">
        <v>2.2999999999999998</v>
      </c>
      <c r="B10" s="74" t="s">
        <v>237</v>
      </c>
      <c r="C10" s="147">
        <v>0</v>
      </c>
    </row>
    <row r="11" spans="1:3" x14ac:dyDescent="0.2">
      <c r="A11" s="87">
        <v>2.4</v>
      </c>
      <c r="B11" s="74" t="s">
        <v>238</v>
      </c>
      <c r="C11" s="147">
        <v>0</v>
      </c>
    </row>
    <row r="12" spans="1:3" x14ac:dyDescent="0.2">
      <c r="A12" s="87">
        <v>2.5</v>
      </c>
      <c r="B12" s="74" t="s">
        <v>239</v>
      </c>
      <c r="C12" s="147">
        <v>0</v>
      </c>
    </row>
    <row r="13" spans="1:3" x14ac:dyDescent="0.2">
      <c r="A13" s="87">
        <v>2.6</v>
      </c>
      <c r="B13" s="74" t="s">
        <v>240</v>
      </c>
      <c r="C13" s="147">
        <v>0</v>
      </c>
    </row>
    <row r="14" spans="1:3" x14ac:dyDescent="0.2">
      <c r="A14" s="87">
        <v>2.7</v>
      </c>
      <c r="B14" s="74" t="s">
        <v>241</v>
      </c>
      <c r="C14" s="147">
        <v>0</v>
      </c>
    </row>
    <row r="15" spans="1:3" x14ac:dyDescent="0.2">
      <c r="A15" s="87">
        <v>2.8</v>
      </c>
      <c r="B15" s="74" t="s">
        <v>242</v>
      </c>
      <c r="C15" s="147">
        <v>675691.45</v>
      </c>
    </row>
    <row r="16" spans="1:3" x14ac:dyDescent="0.2">
      <c r="A16" s="87">
        <v>2.9</v>
      </c>
      <c r="B16" s="74" t="s">
        <v>244</v>
      </c>
      <c r="C16" s="147">
        <v>0</v>
      </c>
    </row>
    <row r="17" spans="1:3" x14ac:dyDescent="0.2">
      <c r="A17" s="87" t="s">
        <v>536</v>
      </c>
      <c r="B17" s="74" t="s">
        <v>537</v>
      </c>
      <c r="C17" s="147">
        <v>0</v>
      </c>
    </row>
    <row r="18" spans="1:3" x14ac:dyDescent="0.2">
      <c r="A18" s="87" t="s">
        <v>562</v>
      </c>
      <c r="B18" s="74" t="s">
        <v>246</v>
      </c>
      <c r="C18" s="147">
        <v>0</v>
      </c>
    </row>
    <row r="19" spans="1:3" x14ac:dyDescent="0.2">
      <c r="A19" s="87" t="s">
        <v>563</v>
      </c>
      <c r="B19" s="74" t="s">
        <v>538</v>
      </c>
      <c r="C19" s="147">
        <v>1569588.79</v>
      </c>
    </row>
    <row r="20" spans="1:3" x14ac:dyDescent="0.2">
      <c r="A20" s="87" t="s">
        <v>564</v>
      </c>
      <c r="B20" s="74" t="s">
        <v>539</v>
      </c>
      <c r="C20" s="147">
        <v>0</v>
      </c>
    </row>
    <row r="21" spans="1:3" x14ac:dyDescent="0.2">
      <c r="A21" s="87" t="s">
        <v>565</v>
      </c>
      <c r="B21" s="74" t="s">
        <v>540</v>
      </c>
      <c r="C21" s="147">
        <v>0</v>
      </c>
    </row>
    <row r="22" spans="1:3" x14ac:dyDescent="0.2">
      <c r="A22" s="87" t="s">
        <v>541</v>
      </c>
      <c r="B22" s="74" t="s">
        <v>542</v>
      </c>
      <c r="C22" s="147">
        <v>0</v>
      </c>
    </row>
    <row r="23" spans="1:3" x14ac:dyDescent="0.2">
      <c r="A23" s="87" t="s">
        <v>543</v>
      </c>
      <c r="B23" s="74" t="s">
        <v>544</v>
      </c>
      <c r="C23" s="147">
        <v>0</v>
      </c>
    </row>
    <row r="24" spans="1:3" x14ac:dyDescent="0.2">
      <c r="A24" s="87" t="s">
        <v>545</v>
      </c>
      <c r="B24" s="74" t="s">
        <v>546</v>
      </c>
      <c r="C24" s="147">
        <v>0</v>
      </c>
    </row>
    <row r="25" spans="1:3" x14ac:dyDescent="0.2">
      <c r="A25" s="87" t="s">
        <v>547</v>
      </c>
      <c r="B25" s="74" t="s">
        <v>548</v>
      </c>
      <c r="C25" s="147">
        <v>0</v>
      </c>
    </row>
    <row r="26" spans="1:3" x14ac:dyDescent="0.2">
      <c r="A26" s="87" t="s">
        <v>549</v>
      </c>
      <c r="B26" s="74" t="s">
        <v>550</v>
      </c>
      <c r="C26" s="147">
        <v>0</v>
      </c>
    </row>
    <row r="27" spans="1:3" x14ac:dyDescent="0.2">
      <c r="A27" s="87" t="s">
        <v>551</v>
      </c>
      <c r="B27" s="74" t="s">
        <v>552</v>
      </c>
      <c r="C27" s="147">
        <v>0</v>
      </c>
    </row>
    <row r="28" spans="1:3" x14ac:dyDescent="0.2">
      <c r="A28" s="87" t="s">
        <v>553</v>
      </c>
      <c r="B28" s="82" t="s">
        <v>554</v>
      </c>
      <c r="C28" s="147">
        <v>0</v>
      </c>
    </row>
    <row r="29" spans="1:3" x14ac:dyDescent="0.2">
      <c r="A29" s="88"/>
      <c r="B29" s="83"/>
      <c r="C29" s="84"/>
    </row>
    <row r="30" spans="1:3" x14ac:dyDescent="0.2">
      <c r="A30" s="85" t="s">
        <v>555</v>
      </c>
      <c r="B30" s="86"/>
      <c r="C30" s="148">
        <f>SUM(C31:C35)</f>
        <v>0</v>
      </c>
    </row>
    <row r="31" spans="1:3" x14ac:dyDescent="0.2">
      <c r="A31" s="87" t="s">
        <v>556</v>
      </c>
      <c r="B31" s="74" t="s">
        <v>439</v>
      </c>
      <c r="C31" s="147">
        <v>0</v>
      </c>
    </row>
    <row r="32" spans="1:3" x14ac:dyDescent="0.2">
      <c r="A32" s="87" t="s">
        <v>557</v>
      </c>
      <c r="B32" s="74" t="s">
        <v>80</v>
      </c>
      <c r="C32" s="147">
        <v>0</v>
      </c>
    </row>
    <row r="33" spans="1:3" x14ac:dyDescent="0.2">
      <c r="A33" s="87" t="s">
        <v>558</v>
      </c>
      <c r="B33" s="74" t="s">
        <v>449</v>
      </c>
      <c r="C33" s="147">
        <v>0</v>
      </c>
    </row>
    <row r="34" spans="1:3" x14ac:dyDescent="0.2">
      <c r="A34" s="87" t="s">
        <v>559</v>
      </c>
      <c r="B34" s="74" t="s">
        <v>455</v>
      </c>
      <c r="C34" s="147">
        <v>0</v>
      </c>
    </row>
    <row r="35" spans="1:3" x14ac:dyDescent="0.2">
      <c r="A35" s="87" t="s">
        <v>560</v>
      </c>
      <c r="B35" s="82" t="s">
        <v>561</v>
      </c>
      <c r="C35" s="149">
        <v>0</v>
      </c>
    </row>
    <row r="36" spans="1:3" x14ac:dyDescent="0.2">
      <c r="A36" s="75"/>
      <c r="B36" s="78"/>
      <c r="C36" s="79"/>
    </row>
    <row r="37" spans="1:3" x14ac:dyDescent="0.2">
      <c r="A37" s="80" t="s">
        <v>661</v>
      </c>
      <c r="B37" s="55"/>
      <c r="C37" s="142">
        <f>C5-C7+C30</f>
        <v>11525744.039999999</v>
      </c>
    </row>
    <row r="39" spans="1:3" x14ac:dyDescent="0.2">
      <c r="B39" s="39" t="s">
        <v>625</v>
      </c>
    </row>
    <row r="41" spans="1:3" s="176" customFormat="1" x14ac:dyDescent="0.2">
      <c r="B41" s="178"/>
    </row>
    <row r="42" spans="1:3" s="176" customFormat="1" x14ac:dyDescent="0.2">
      <c r="B42" s="178"/>
    </row>
    <row r="43" spans="1:3" s="176" customFormat="1" x14ac:dyDescent="0.2">
      <c r="B43" s="178"/>
    </row>
    <row r="44" spans="1:3" s="176" customFormat="1" x14ac:dyDescent="0.2">
      <c r="B44" s="178"/>
    </row>
    <row r="45" spans="1:3" s="176" customFormat="1" x14ac:dyDescent="0.2">
      <c r="B45" s="178"/>
    </row>
    <row r="46" spans="1:3" s="176" customFormat="1" x14ac:dyDescent="0.2">
      <c r="B46" s="178"/>
    </row>
    <row r="47" spans="1:3" s="176" customFormat="1" x14ac:dyDescent="0.2">
      <c r="B47" s="178"/>
    </row>
    <row r="48" spans="1:3" s="176" customFormat="1" x14ac:dyDescent="0.2">
      <c r="B48" s="178"/>
    </row>
    <row r="49" spans="2:2" s="176" customFormat="1" x14ac:dyDescent="0.2">
      <c r="B49" s="178"/>
    </row>
    <row r="50" spans="2:2" s="176" customFormat="1" x14ac:dyDescent="0.2">
      <c r="B50" s="178"/>
    </row>
    <row r="51" spans="2:2" s="176" customFormat="1" x14ac:dyDescent="0.2">
      <c r="B51" s="178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34" workbookViewId="0">
      <selection activeCell="K54" sqref="K54"/>
    </sheetView>
  </sheetViews>
  <sheetFormatPr baseColWidth="10" defaultColWidth="9.140625" defaultRowHeight="11.25" x14ac:dyDescent="0.2"/>
  <cols>
    <col min="1" max="1" width="10" style="29" customWidth="1"/>
    <col min="2" max="2" width="54.5703125" style="183" customWidth="1"/>
    <col min="3" max="3" width="14.42578125" style="29" customWidth="1"/>
    <col min="4" max="4" width="17.5703125" style="29" customWidth="1"/>
    <col min="5" max="5" width="17.140625" style="29" customWidth="1"/>
    <col min="6" max="6" width="18.5703125" style="29" customWidth="1"/>
    <col min="7" max="7" width="17.140625" style="29" customWidth="1"/>
    <col min="8" max="8" width="9" style="29" customWidth="1"/>
    <col min="9" max="9" width="11" style="29" customWidth="1"/>
    <col min="10" max="10" width="14" style="29" customWidth="1"/>
    <col min="11" max="16384" width="9.140625" style="29"/>
  </cols>
  <sheetData>
    <row r="1" spans="1:10" x14ac:dyDescent="0.2">
      <c r="A1" s="189" t="s">
        <v>662</v>
      </c>
      <c r="B1" s="207"/>
      <c r="C1" s="207"/>
      <c r="D1" s="207"/>
      <c r="E1" s="207"/>
      <c r="F1" s="207"/>
      <c r="G1" s="27" t="s">
        <v>605</v>
      </c>
      <c r="H1" s="28">
        <v>2023</v>
      </c>
    </row>
    <row r="2" spans="1:10" x14ac:dyDescent="0.2">
      <c r="A2" s="189" t="s">
        <v>616</v>
      </c>
      <c r="B2" s="207"/>
      <c r="C2" s="207"/>
      <c r="D2" s="207"/>
      <c r="E2" s="207"/>
      <c r="F2" s="207"/>
      <c r="G2" s="27" t="s">
        <v>606</v>
      </c>
      <c r="H2" s="28" t="s">
        <v>608</v>
      </c>
    </row>
    <row r="3" spans="1:10" x14ac:dyDescent="0.2">
      <c r="A3" s="208" t="s">
        <v>663</v>
      </c>
      <c r="B3" s="209"/>
      <c r="C3" s="209"/>
      <c r="D3" s="209"/>
      <c r="E3" s="209"/>
      <c r="F3" s="209"/>
      <c r="G3" s="27" t="s">
        <v>607</v>
      </c>
      <c r="H3" s="28">
        <v>1</v>
      </c>
    </row>
    <row r="4" spans="1:10" x14ac:dyDescent="0.2">
      <c r="A4" s="30" t="s">
        <v>194</v>
      </c>
      <c r="B4" s="180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181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182" t="s">
        <v>123</v>
      </c>
    </row>
    <row r="9" spans="1:10" x14ac:dyDescent="0.2">
      <c r="A9" s="29">
        <v>7110</v>
      </c>
      <c r="B9" s="183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183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183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ht="22.5" x14ac:dyDescent="0.2">
      <c r="A12" s="29">
        <v>7140</v>
      </c>
      <c r="B12" s="183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ht="22.5" x14ac:dyDescent="0.2">
      <c r="A13" s="29">
        <v>7150</v>
      </c>
      <c r="B13" s="183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183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ht="22.5" x14ac:dyDescent="0.2">
      <c r="A15" s="29">
        <v>7210</v>
      </c>
      <c r="B15" s="183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ht="22.5" x14ac:dyDescent="0.2">
      <c r="A16" s="29">
        <v>7220</v>
      </c>
      <c r="B16" s="183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183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ht="22.5" x14ac:dyDescent="0.2">
      <c r="A18" s="29">
        <v>7240</v>
      </c>
      <c r="B18" s="183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ht="22.5" x14ac:dyDescent="0.2">
      <c r="A19" s="29">
        <v>7250</v>
      </c>
      <c r="B19" s="183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ht="22.5" x14ac:dyDescent="0.2">
      <c r="A20" s="29">
        <v>7260</v>
      </c>
      <c r="B20" s="183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183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183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183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183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183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183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183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183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ht="22.5" x14ac:dyDescent="0.2">
      <c r="A29" s="29">
        <v>7510</v>
      </c>
      <c r="B29" s="183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ht="22.5" x14ac:dyDescent="0.2">
      <c r="A30" s="29">
        <v>7520</v>
      </c>
      <c r="B30" s="183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183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183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183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183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182" t="s">
        <v>95</v>
      </c>
    </row>
    <row r="36" spans="1:6" x14ac:dyDescent="0.2">
      <c r="A36" s="29">
        <v>8110</v>
      </c>
      <c r="B36" s="183" t="s">
        <v>94</v>
      </c>
      <c r="C36" s="34">
        <v>0</v>
      </c>
      <c r="D36" s="34">
        <v>55011482.68</v>
      </c>
      <c r="E36" s="34">
        <v>0</v>
      </c>
      <c r="F36" s="34">
        <f t="shared" si="0"/>
        <v>55011482.68</v>
      </c>
    </row>
    <row r="37" spans="1:6" x14ac:dyDescent="0.2">
      <c r="A37" s="29">
        <v>8120</v>
      </c>
      <c r="B37" s="183" t="s">
        <v>93</v>
      </c>
      <c r="C37" s="34">
        <v>0</v>
      </c>
      <c r="D37" s="34">
        <v>24947323.390000001</v>
      </c>
      <c r="E37" s="34">
        <v>-55011482.68</v>
      </c>
      <c r="F37" s="34">
        <f t="shared" si="0"/>
        <v>-30064159.289999999</v>
      </c>
    </row>
    <row r="38" spans="1:6" x14ac:dyDescent="0.2">
      <c r="A38" s="29">
        <v>8130</v>
      </c>
      <c r="B38" s="183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183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183" t="s">
        <v>90</v>
      </c>
      <c r="C40" s="34">
        <v>0</v>
      </c>
      <c r="D40" s="34">
        <v>-507060.28</v>
      </c>
      <c r="E40" s="34">
        <v>-24440263.109999999</v>
      </c>
      <c r="F40" s="34">
        <f t="shared" si="0"/>
        <v>-24947323.390000001</v>
      </c>
    </row>
    <row r="41" spans="1:6" x14ac:dyDescent="0.2">
      <c r="A41" s="29">
        <v>8210</v>
      </c>
      <c r="B41" s="183" t="s">
        <v>89</v>
      </c>
      <c r="C41" s="34">
        <v>0</v>
      </c>
      <c r="D41" s="34">
        <v>0</v>
      </c>
      <c r="E41" s="34">
        <v>-55011482.68</v>
      </c>
      <c r="F41" s="34">
        <f t="shared" si="0"/>
        <v>-55011482.68</v>
      </c>
    </row>
    <row r="42" spans="1:6" x14ac:dyDescent="0.2">
      <c r="A42" s="29">
        <v>8220</v>
      </c>
      <c r="B42" s="183" t="s">
        <v>88</v>
      </c>
      <c r="C42" s="34">
        <v>0</v>
      </c>
      <c r="D42" s="34">
        <v>76857048.689999998</v>
      </c>
      <c r="E42" s="34">
        <v>-14267095.949999999</v>
      </c>
      <c r="F42" s="34">
        <f t="shared" si="0"/>
        <v>62589952.739999995</v>
      </c>
    </row>
    <row r="43" spans="1:6" x14ac:dyDescent="0.2">
      <c r="A43" s="29">
        <v>8230</v>
      </c>
      <c r="B43" s="183" t="s">
        <v>87</v>
      </c>
      <c r="C43" s="34">
        <v>0</v>
      </c>
      <c r="D43" s="34">
        <v>0</v>
      </c>
      <c r="E43" s="34">
        <v>-21845566.010000002</v>
      </c>
      <c r="F43" s="34">
        <f t="shared" si="0"/>
        <v>-21845566.010000002</v>
      </c>
    </row>
    <row r="44" spans="1:6" x14ac:dyDescent="0.2">
      <c r="A44" s="29">
        <v>8240</v>
      </c>
      <c r="B44" s="183" t="s">
        <v>86</v>
      </c>
      <c r="C44" s="34">
        <v>0</v>
      </c>
      <c r="D44" s="34">
        <v>587152.5</v>
      </c>
      <c r="E44" s="34">
        <v>-587152.5</v>
      </c>
      <c r="F44" s="34">
        <f t="shared" si="0"/>
        <v>0</v>
      </c>
    </row>
    <row r="45" spans="1:6" x14ac:dyDescent="0.2">
      <c r="A45" s="29">
        <v>8250</v>
      </c>
      <c r="B45" s="183" t="s">
        <v>85</v>
      </c>
      <c r="C45" s="34">
        <v>0</v>
      </c>
      <c r="D45" s="34">
        <v>14267095.949999999</v>
      </c>
      <c r="E45" s="34">
        <v>-14267095.949999999</v>
      </c>
      <c r="F45" s="34">
        <f t="shared" si="0"/>
        <v>0</v>
      </c>
    </row>
    <row r="46" spans="1:6" x14ac:dyDescent="0.2">
      <c r="A46" s="29">
        <v>8260</v>
      </c>
      <c r="B46" s="183" t="s">
        <v>84</v>
      </c>
      <c r="C46" s="34">
        <v>0</v>
      </c>
      <c r="D46" s="34">
        <v>34910.620000000003</v>
      </c>
      <c r="E46" s="34">
        <v>0</v>
      </c>
      <c r="F46" s="34">
        <f t="shared" si="0"/>
        <v>34910.620000000003</v>
      </c>
    </row>
    <row r="47" spans="1:6" x14ac:dyDescent="0.2">
      <c r="A47" s="29">
        <v>8270</v>
      </c>
      <c r="B47" s="183" t="s">
        <v>83</v>
      </c>
      <c r="C47" s="34">
        <v>0</v>
      </c>
      <c r="D47" s="34">
        <v>-8716.9699999999993</v>
      </c>
      <c r="E47" s="34">
        <v>14240902.300000001</v>
      </c>
      <c r="F47" s="34">
        <f t="shared" si="0"/>
        <v>14232185.33</v>
      </c>
    </row>
    <row r="49" spans="2:2" ht="22.5" x14ac:dyDescent="0.2">
      <c r="B49" s="183" t="s">
        <v>625</v>
      </c>
    </row>
    <row r="51" spans="2:2" s="176" customFormat="1" x14ac:dyDescent="0.2">
      <c r="B51" s="178"/>
    </row>
    <row r="52" spans="2:2" s="176" customFormat="1" x14ac:dyDescent="0.2">
      <c r="B52" s="178"/>
    </row>
    <row r="53" spans="2:2" s="176" customFormat="1" x14ac:dyDescent="0.2">
      <c r="B53" s="178"/>
    </row>
    <row r="54" spans="2:2" s="176" customFormat="1" x14ac:dyDescent="0.2">
      <c r="B54" s="178"/>
    </row>
    <row r="55" spans="2:2" s="176" customFormat="1" x14ac:dyDescent="0.2">
      <c r="B55" s="178"/>
    </row>
    <row r="56" spans="2:2" s="176" customFormat="1" x14ac:dyDescent="0.2">
      <c r="B56" s="178"/>
    </row>
    <row r="57" spans="2:2" s="176" customFormat="1" x14ac:dyDescent="0.2">
      <c r="B57" s="178"/>
    </row>
    <row r="58" spans="2:2" s="176" customFormat="1" x14ac:dyDescent="0.2">
      <c r="B58" s="178"/>
    </row>
    <row r="59" spans="2:2" s="176" customFormat="1" x14ac:dyDescent="0.2">
      <c r="B59" s="178"/>
    </row>
    <row r="60" spans="2:2" s="176" customFormat="1" x14ac:dyDescent="0.2">
      <c r="B60" s="178"/>
    </row>
    <row r="61" spans="2:2" s="176" customFormat="1" x14ac:dyDescent="0.2">
      <c r="B61" s="17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74803149606299213" bottom="0.15748031496062992" header="0.31496062992125984" footer="0.31496062992125984"/>
  <pageSetup scale="7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2" t="s">
        <v>50</v>
      </c>
      <c r="C1" s="113"/>
      <c r="D1" s="113"/>
      <c r="E1" s="114"/>
    </row>
    <row r="2" spans="1:8" ht="15" customHeight="1" x14ac:dyDescent="0.2">
      <c r="A2" s="2" t="s">
        <v>31</v>
      </c>
    </row>
    <row r="3" spans="1:8" x14ac:dyDescent="0.2">
      <c r="A3" s="1"/>
    </row>
    <row r="4" spans="1:8" s="116" customFormat="1" x14ac:dyDescent="0.2">
      <c r="A4" s="115" t="s">
        <v>33</v>
      </c>
    </row>
    <row r="5" spans="1:8" s="116" customFormat="1" ht="39.950000000000003" customHeight="1" x14ac:dyDescent="0.2">
      <c r="A5" s="210" t="s">
        <v>34</v>
      </c>
      <c r="B5" s="210"/>
      <c r="C5" s="210"/>
      <c r="D5" s="210"/>
      <c r="E5" s="210"/>
      <c r="H5" s="117"/>
    </row>
    <row r="6" spans="1:8" s="116" customFormat="1" x14ac:dyDescent="0.2">
      <c r="A6" s="118"/>
      <c r="B6" s="118"/>
      <c r="C6" s="118"/>
      <c r="D6" s="118"/>
      <c r="H6" s="117"/>
    </row>
    <row r="7" spans="1:8" s="116" customFormat="1" ht="12.75" x14ac:dyDescent="0.2">
      <c r="A7" s="117" t="s">
        <v>35</v>
      </c>
      <c r="B7" s="117"/>
      <c r="C7" s="117"/>
      <c r="D7" s="117"/>
    </row>
    <row r="8" spans="1:8" s="116" customFormat="1" x14ac:dyDescent="0.2">
      <c r="A8" s="117"/>
      <c r="B8" s="117"/>
      <c r="C8" s="117"/>
      <c r="D8" s="117"/>
    </row>
    <row r="9" spans="1:8" s="116" customFormat="1" x14ac:dyDescent="0.2">
      <c r="A9" s="131" t="s">
        <v>123</v>
      </c>
      <c r="B9" s="117"/>
      <c r="C9" s="117"/>
      <c r="D9" s="117"/>
    </row>
    <row r="10" spans="1:8" s="116" customFormat="1" ht="26.1" customHeight="1" x14ac:dyDescent="0.2">
      <c r="A10" s="119" t="s">
        <v>592</v>
      </c>
      <c r="B10" s="211" t="s">
        <v>36</v>
      </c>
      <c r="C10" s="211"/>
      <c r="D10" s="211"/>
      <c r="E10" s="211"/>
    </row>
    <row r="11" spans="1:8" s="116" customFormat="1" ht="12.95" customHeight="1" x14ac:dyDescent="0.2">
      <c r="A11" s="120" t="s">
        <v>593</v>
      </c>
      <c r="B11" s="121" t="s">
        <v>37</v>
      </c>
      <c r="C11" s="121"/>
      <c r="D11" s="121"/>
      <c r="E11" s="121"/>
    </row>
    <row r="12" spans="1:8" s="116" customFormat="1" ht="26.1" customHeight="1" x14ac:dyDescent="0.2">
      <c r="A12" s="120" t="s">
        <v>594</v>
      </c>
      <c r="B12" s="211" t="s">
        <v>38</v>
      </c>
      <c r="C12" s="211"/>
      <c r="D12" s="211"/>
      <c r="E12" s="211"/>
    </row>
    <row r="13" spans="1:8" s="116" customFormat="1" ht="26.1" customHeight="1" x14ac:dyDescent="0.2">
      <c r="A13" s="120" t="s">
        <v>595</v>
      </c>
      <c r="B13" s="211" t="s">
        <v>39</v>
      </c>
      <c r="C13" s="211"/>
      <c r="D13" s="211"/>
      <c r="E13" s="211"/>
    </row>
    <row r="14" spans="1:8" s="116" customFormat="1" ht="11.25" customHeight="1" x14ac:dyDescent="0.2">
      <c r="A14" s="122"/>
      <c r="B14" s="123"/>
      <c r="C14" s="123"/>
      <c r="D14" s="123"/>
      <c r="E14" s="123"/>
    </row>
    <row r="15" spans="1:8" s="116" customFormat="1" ht="39" customHeight="1" x14ac:dyDescent="0.2">
      <c r="A15" s="119" t="s">
        <v>596</v>
      </c>
      <c r="B15" s="121" t="s">
        <v>40</v>
      </c>
    </row>
    <row r="16" spans="1:8" s="116" customFormat="1" ht="12.95" customHeight="1" x14ac:dyDescent="0.2">
      <c r="A16" s="120" t="s">
        <v>597</v>
      </c>
    </row>
    <row r="17" spans="1:4" s="116" customFormat="1" ht="12.95" customHeight="1" x14ac:dyDescent="0.2">
      <c r="A17" s="121"/>
    </row>
    <row r="18" spans="1:4" s="116" customFormat="1" ht="12.95" customHeight="1" x14ac:dyDescent="0.2">
      <c r="A18" s="131" t="s">
        <v>95</v>
      </c>
    </row>
    <row r="19" spans="1:4" s="116" customFormat="1" ht="12.95" customHeight="1" x14ac:dyDescent="0.2">
      <c r="A19" s="124" t="s">
        <v>598</v>
      </c>
    </row>
    <row r="20" spans="1:4" s="116" customFormat="1" ht="12.95" customHeight="1" x14ac:dyDescent="0.2">
      <c r="A20" s="124" t="s">
        <v>599</v>
      </c>
    </row>
    <row r="21" spans="1:4" s="116" customFormat="1" x14ac:dyDescent="0.2">
      <c r="A21" s="117"/>
    </row>
    <row r="22" spans="1:4" s="116" customFormat="1" x14ac:dyDescent="0.2">
      <c r="A22" s="117" t="s">
        <v>516</v>
      </c>
      <c r="B22" s="117"/>
      <c r="C22" s="117"/>
      <c r="D22" s="117"/>
    </row>
    <row r="23" spans="1:4" s="116" customFormat="1" x14ac:dyDescent="0.2">
      <c r="A23" s="117" t="s">
        <v>517</v>
      </c>
      <c r="B23" s="117"/>
      <c r="C23" s="117"/>
      <c r="D23" s="117"/>
    </row>
    <row r="24" spans="1:4" s="116" customFormat="1" x14ac:dyDescent="0.2">
      <c r="A24" s="117" t="s">
        <v>518</v>
      </c>
      <c r="B24" s="117"/>
      <c r="C24" s="117"/>
      <c r="D24" s="117"/>
    </row>
    <row r="25" spans="1:4" s="116" customFormat="1" x14ac:dyDescent="0.2">
      <c r="A25" s="117" t="s">
        <v>519</v>
      </c>
      <c r="B25" s="117"/>
      <c r="C25" s="117"/>
      <c r="D25" s="117"/>
    </row>
    <row r="26" spans="1:4" s="116" customFormat="1" x14ac:dyDescent="0.2">
      <c r="A26" s="117" t="s">
        <v>520</v>
      </c>
      <c r="B26" s="117"/>
      <c r="C26" s="117"/>
      <c r="D26" s="117"/>
    </row>
    <row r="27" spans="1:4" s="116" customFormat="1" x14ac:dyDescent="0.2">
      <c r="A27" s="117"/>
      <c r="B27" s="117"/>
      <c r="C27" s="117"/>
      <c r="D27" s="117"/>
    </row>
    <row r="28" spans="1:4" s="116" customFormat="1" ht="12" x14ac:dyDescent="0.2">
      <c r="A28" s="122" t="s">
        <v>96</v>
      </c>
      <c r="B28" s="117"/>
      <c r="C28" s="117"/>
      <c r="D28" s="117"/>
    </row>
    <row r="29" spans="1:4" s="116" customFormat="1" x14ac:dyDescent="0.2">
      <c r="A29" s="117"/>
      <c r="B29" s="117"/>
      <c r="C29" s="117"/>
      <c r="D29" s="11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opLeftCell="A119" zoomScale="106" zoomScaleNormal="106" workbookViewId="0">
      <selection activeCell="A153" sqref="A153:XFD163"/>
    </sheetView>
  </sheetViews>
  <sheetFormatPr baseColWidth="10" defaultColWidth="9.140625" defaultRowHeight="11.25" x14ac:dyDescent="0.2"/>
  <cols>
    <col min="1" max="1" width="10" style="20" customWidth="1"/>
    <col min="2" max="2" width="60.7109375" style="20" customWidth="1"/>
    <col min="3" max="3" width="13.42578125" style="20" customWidth="1"/>
    <col min="4" max="4" width="16.5703125" style="20" customWidth="1"/>
    <col min="5" max="5" width="17.85546875" style="20" customWidth="1"/>
    <col min="6" max="6" width="15.85546875" style="20" customWidth="1"/>
    <col min="7" max="7" width="15.28515625" style="20" customWidth="1"/>
    <col min="8" max="8" width="18" style="20" customWidth="1"/>
    <col min="9" max="9" width="11.42578125" style="20" customWidth="1"/>
    <col min="10" max="16384" width="9.140625" style="20"/>
  </cols>
  <sheetData>
    <row r="1" spans="1:8" s="16" customFormat="1" ht="18.95" customHeight="1" x14ac:dyDescent="0.25">
      <c r="A1" s="187" t="s">
        <v>662</v>
      </c>
      <c r="B1" s="188"/>
      <c r="C1" s="188"/>
      <c r="D1" s="188"/>
      <c r="E1" s="188"/>
      <c r="F1" s="188"/>
      <c r="G1" s="14" t="s">
        <v>605</v>
      </c>
      <c r="H1" s="25">
        <v>2023</v>
      </c>
    </row>
    <row r="2" spans="1:8" s="16" customFormat="1" ht="18.95" customHeight="1" x14ac:dyDescent="0.25">
      <c r="A2" s="187" t="s">
        <v>609</v>
      </c>
      <c r="B2" s="188"/>
      <c r="C2" s="188"/>
      <c r="D2" s="188"/>
      <c r="E2" s="188"/>
      <c r="F2" s="188"/>
      <c r="G2" s="14" t="s">
        <v>606</v>
      </c>
      <c r="H2" s="25" t="s">
        <v>608</v>
      </c>
    </row>
    <row r="3" spans="1:8" s="16" customFormat="1" ht="18.95" customHeight="1" x14ac:dyDescent="0.25">
      <c r="A3" s="187" t="s">
        <v>663</v>
      </c>
      <c r="B3" s="188"/>
      <c r="C3" s="188"/>
      <c r="D3" s="188"/>
      <c r="E3" s="188"/>
      <c r="F3" s="188"/>
      <c r="G3" s="14" t="s">
        <v>607</v>
      </c>
      <c r="H3" s="25">
        <v>1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18583376.039999999</v>
      </c>
      <c r="D8" s="20" t="s">
        <v>664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ht="36" customHeight="1" x14ac:dyDescent="0.2">
      <c r="A15" s="22">
        <v>1122</v>
      </c>
      <c r="B15" s="20" t="s">
        <v>199</v>
      </c>
      <c r="C15" s="24">
        <v>32600838.280000001</v>
      </c>
      <c r="D15" s="24">
        <v>32163017.609999999</v>
      </c>
      <c r="E15" s="24">
        <v>30969610.190000001</v>
      </c>
      <c r="F15" s="24">
        <v>28175861.390000001</v>
      </c>
      <c r="G15" s="24">
        <v>24156885.48</v>
      </c>
      <c r="H15" s="163" t="s">
        <v>666</v>
      </c>
    </row>
    <row r="16" spans="1:8" x14ac:dyDescent="0.2">
      <c r="A16" s="22">
        <v>1124</v>
      </c>
      <c r="B16" s="20" t="s">
        <v>200</v>
      </c>
      <c r="C16" s="24">
        <v>6630</v>
      </c>
      <c r="D16" s="24">
        <v>6630</v>
      </c>
      <c r="E16" s="24">
        <v>6630</v>
      </c>
      <c r="F16" s="24">
        <v>6630</v>
      </c>
      <c r="G16" s="24">
        <v>6630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ht="22.5" x14ac:dyDescent="0.2">
      <c r="A20" s="22">
        <v>1123</v>
      </c>
      <c r="B20" s="20" t="s">
        <v>206</v>
      </c>
      <c r="C20" s="24">
        <v>448009.11</v>
      </c>
      <c r="D20" s="24">
        <v>0</v>
      </c>
      <c r="E20" s="24">
        <v>0</v>
      </c>
      <c r="F20" s="24">
        <v>0</v>
      </c>
      <c r="G20" s="24">
        <v>448009.11</v>
      </c>
      <c r="H20" s="164" t="s">
        <v>667</v>
      </c>
    </row>
    <row r="21" spans="1:8" x14ac:dyDescent="0.2">
      <c r="A21" s="22">
        <v>1125</v>
      </c>
      <c r="B21" s="20" t="s">
        <v>207</v>
      </c>
      <c r="C21" s="24">
        <v>79901.039999999994</v>
      </c>
      <c r="D21" s="24">
        <v>0</v>
      </c>
      <c r="E21" s="24">
        <v>0</v>
      </c>
      <c r="F21" s="24">
        <v>0</v>
      </c>
      <c r="G21" s="24">
        <v>79901.039999999994</v>
      </c>
      <c r="H21" s="20" t="s">
        <v>668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ht="22.5" x14ac:dyDescent="0.2">
      <c r="A23" s="22">
        <v>1129</v>
      </c>
      <c r="B23" s="20" t="s">
        <v>576</v>
      </c>
      <c r="C23" s="24">
        <v>397468.58</v>
      </c>
      <c r="D23" s="24">
        <v>0</v>
      </c>
      <c r="E23" s="24">
        <v>0</v>
      </c>
      <c r="F23" s="24">
        <v>0</v>
      </c>
      <c r="G23" s="24">
        <v>397468.58</v>
      </c>
      <c r="H23" s="164" t="s">
        <v>669</v>
      </c>
    </row>
    <row r="24" spans="1:8" x14ac:dyDescent="0.2">
      <c r="A24" s="22">
        <v>1131</v>
      </c>
      <c r="B24" s="20" t="s">
        <v>208</v>
      </c>
      <c r="C24" s="24">
        <v>103981.72</v>
      </c>
      <c r="D24" s="24">
        <v>0</v>
      </c>
      <c r="E24" s="24">
        <v>0</v>
      </c>
      <c r="F24" s="24">
        <v>0</v>
      </c>
      <c r="G24" s="24">
        <v>103981.72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1723084.07</v>
      </c>
      <c r="D41" s="20" t="s">
        <v>665</v>
      </c>
    </row>
    <row r="42" spans="1:8" x14ac:dyDescent="0.2">
      <c r="A42" s="22">
        <v>1151</v>
      </c>
      <c r="B42" s="20" t="s">
        <v>223</v>
      </c>
      <c r="C42" s="24">
        <v>1723084.07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46113717.049999997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13274.91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36401452.18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9698989.9600000009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33069358.93</v>
      </c>
      <c r="D62" s="24">
        <f t="shared" ref="D62:E62" si="0">SUM(D63:D70)</f>
        <v>0</v>
      </c>
      <c r="E62" s="24">
        <f t="shared" si="0"/>
        <v>8193891.3300000001</v>
      </c>
      <c r="F62" s="167" t="s">
        <v>670</v>
      </c>
    </row>
    <row r="63" spans="1:9" x14ac:dyDescent="0.2">
      <c r="A63" s="22">
        <v>1241</v>
      </c>
      <c r="B63" s="20" t="s">
        <v>237</v>
      </c>
      <c r="C63" s="24">
        <v>4256281.29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239370.92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44214.73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14494889.35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8193891.3300000001</v>
      </c>
      <c r="F67" s="168" t="s">
        <v>670</v>
      </c>
    </row>
    <row r="68" spans="1:9" x14ac:dyDescent="0.2">
      <c r="A68" s="22">
        <v>1246</v>
      </c>
      <c r="B68" s="20" t="s">
        <v>242</v>
      </c>
      <c r="C68" s="24">
        <v>14034602.640000001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3516386.89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3516386.89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3744266.72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3744266.72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23401115.579999998</v>
      </c>
      <c r="D110" s="24">
        <f t="shared" ref="D110:D119" si="1">SUM(D111:D119)</f>
        <v>0</v>
      </c>
      <c r="E110" s="24">
        <f>SUM(E111:E119)</f>
        <v>0</v>
      </c>
      <c r="F110" s="24">
        <f>SUM(F111:F119)</f>
        <v>0</v>
      </c>
      <c r="G110" s="24">
        <v>23401115.579999998</v>
      </c>
    </row>
    <row r="111" spans="1:8" ht="55.5" customHeight="1" x14ac:dyDescent="0.2">
      <c r="A111" s="22">
        <v>2111</v>
      </c>
      <c r="B111" s="20" t="s">
        <v>270</v>
      </c>
      <c r="C111" s="24">
        <v>4451.13</v>
      </c>
      <c r="D111" s="24">
        <f t="shared" si="1"/>
        <v>0</v>
      </c>
      <c r="E111" s="24">
        <v>0</v>
      </c>
      <c r="F111" s="24">
        <v>0</v>
      </c>
      <c r="G111" s="24">
        <v>4451.13</v>
      </c>
      <c r="H111" s="170" t="s">
        <v>672</v>
      </c>
    </row>
    <row r="112" spans="1:8" x14ac:dyDescent="0.2">
      <c r="A112" s="22">
        <v>2112</v>
      </c>
      <c r="B112" s="20" t="s">
        <v>271</v>
      </c>
      <c r="C112" s="24">
        <v>1703057.19</v>
      </c>
      <c r="D112" s="24">
        <f t="shared" si="1"/>
        <v>0</v>
      </c>
      <c r="E112" s="24">
        <v>0</v>
      </c>
      <c r="F112" s="24">
        <v>0</v>
      </c>
      <c r="G112" s="24">
        <v>1703057.19</v>
      </c>
      <c r="H112" s="20" t="s">
        <v>673</v>
      </c>
    </row>
    <row r="113" spans="1:8" x14ac:dyDescent="0.2">
      <c r="A113" s="22">
        <v>2113</v>
      </c>
      <c r="B113" s="20" t="s">
        <v>272</v>
      </c>
      <c r="C113" s="24">
        <v>17500</v>
      </c>
      <c r="D113" s="24">
        <f t="shared" si="1"/>
        <v>0</v>
      </c>
      <c r="E113" s="24">
        <v>0</v>
      </c>
      <c r="F113" s="24">
        <v>0</v>
      </c>
      <c r="G113" s="24">
        <v>17500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ht="25.5" customHeight="1" x14ac:dyDescent="0.2">
      <c r="A117" s="22">
        <v>2117</v>
      </c>
      <c r="B117" s="20" t="s">
        <v>276</v>
      </c>
      <c r="C117" s="24">
        <v>21389889.219999999</v>
      </c>
      <c r="D117" s="24">
        <f t="shared" si="1"/>
        <v>0</v>
      </c>
      <c r="E117" s="24">
        <v>0</v>
      </c>
      <c r="F117" s="24">
        <v>0</v>
      </c>
      <c r="G117" s="24">
        <v>21389889.219999999</v>
      </c>
      <c r="H117" s="168" t="s">
        <v>671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286218.03999999998</v>
      </c>
      <c r="D119" s="24">
        <f t="shared" si="1"/>
        <v>0</v>
      </c>
      <c r="E119" s="24">
        <v>0</v>
      </c>
      <c r="F119" s="24">
        <v>0</v>
      </c>
      <c r="G119" s="24">
        <v>286218.03999999998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" si="2">C120</f>
        <v>0</v>
      </c>
      <c r="E120" s="24">
        <f t="shared" ref="E120:G120" si="3">SUM(E121:E123)</f>
        <v>0</v>
      </c>
      <c r="F120" s="24">
        <f t="shared" si="3"/>
        <v>0</v>
      </c>
      <c r="G120" s="24">
        <f t="shared" si="3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4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4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  <row r="152" spans="1:3" ht="12.75" x14ac:dyDescent="0.2">
      <c r="A152" s="171"/>
      <c r="B152" s="166"/>
      <c r="C152" s="166"/>
    </row>
    <row r="153" spans="1:3" x14ac:dyDescent="0.2">
      <c r="A153" s="169"/>
      <c r="B153" s="169"/>
      <c r="C153" s="169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31496062992125984" top="0.74803149606299213" bottom="0.35433070866141736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4" t="s">
        <v>188</v>
      </c>
      <c r="B2" s="95" t="s">
        <v>50</v>
      </c>
    </row>
    <row r="3" spans="1:2" x14ac:dyDescent="0.2">
      <c r="A3" s="96"/>
      <c r="B3" s="97"/>
    </row>
    <row r="4" spans="1:2" ht="15" customHeight="1" x14ac:dyDescent="0.2">
      <c r="A4" s="98" t="s">
        <v>1</v>
      </c>
      <c r="B4" s="99" t="s">
        <v>78</v>
      </c>
    </row>
    <row r="5" spans="1:2" ht="15" customHeight="1" x14ac:dyDescent="0.2">
      <c r="A5" s="100"/>
      <c r="B5" s="99" t="s">
        <v>51</v>
      </c>
    </row>
    <row r="6" spans="1:2" ht="15" customHeight="1" x14ac:dyDescent="0.2">
      <c r="A6" s="100"/>
      <c r="B6" s="101" t="s">
        <v>147</v>
      </c>
    </row>
    <row r="7" spans="1:2" ht="15" customHeight="1" x14ac:dyDescent="0.2">
      <c r="A7" s="100"/>
      <c r="B7" s="99" t="s">
        <v>52</v>
      </c>
    </row>
    <row r="8" spans="1:2" x14ac:dyDescent="0.2">
      <c r="A8" s="100"/>
    </row>
    <row r="9" spans="1:2" ht="15" customHeight="1" x14ac:dyDescent="0.2">
      <c r="A9" s="98" t="s">
        <v>3</v>
      </c>
      <c r="B9" s="99" t="s">
        <v>587</v>
      </c>
    </row>
    <row r="10" spans="1:2" ht="15" customHeight="1" x14ac:dyDescent="0.2">
      <c r="A10" s="100"/>
      <c r="B10" s="99" t="s">
        <v>588</v>
      </c>
    </row>
    <row r="11" spans="1:2" ht="15" customHeight="1" x14ac:dyDescent="0.2">
      <c r="A11" s="100"/>
      <c r="B11" s="99" t="s">
        <v>125</v>
      </c>
    </row>
    <row r="12" spans="1:2" ht="15" customHeight="1" x14ac:dyDescent="0.2">
      <c r="A12" s="100"/>
      <c r="B12" s="99" t="s">
        <v>124</v>
      </c>
    </row>
    <row r="13" spans="1:2" ht="15" customHeight="1" x14ac:dyDescent="0.2">
      <c r="A13" s="100"/>
      <c r="B13" s="99" t="s">
        <v>126</v>
      </c>
    </row>
    <row r="14" spans="1:2" x14ac:dyDescent="0.2">
      <c r="A14" s="100"/>
    </row>
    <row r="15" spans="1:2" ht="15" customHeight="1" x14ac:dyDescent="0.2">
      <c r="A15" s="98" t="s">
        <v>5</v>
      </c>
      <c r="B15" s="102" t="s">
        <v>53</v>
      </c>
    </row>
    <row r="16" spans="1:2" ht="15" customHeight="1" x14ac:dyDescent="0.2">
      <c r="A16" s="100"/>
      <c r="B16" s="102" t="s">
        <v>54</v>
      </c>
    </row>
    <row r="17" spans="1:2" ht="15" customHeight="1" x14ac:dyDescent="0.2">
      <c r="A17" s="100"/>
      <c r="B17" s="102" t="s">
        <v>55</v>
      </c>
    </row>
    <row r="18" spans="1:2" ht="15" customHeight="1" x14ac:dyDescent="0.2">
      <c r="A18" s="100"/>
      <c r="B18" s="99" t="s">
        <v>56</v>
      </c>
    </row>
    <row r="19" spans="1:2" ht="15" customHeight="1" x14ac:dyDescent="0.2">
      <c r="A19" s="100"/>
      <c r="B19" s="103" t="s">
        <v>135</v>
      </c>
    </row>
    <row r="20" spans="1:2" x14ac:dyDescent="0.2">
      <c r="A20" s="100"/>
    </row>
    <row r="21" spans="1:2" ht="15" customHeight="1" x14ac:dyDescent="0.2">
      <c r="A21" s="98" t="s">
        <v>131</v>
      </c>
      <c r="B21" s="1" t="s">
        <v>186</v>
      </c>
    </row>
    <row r="22" spans="1:2" ht="15" customHeight="1" x14ac:dyDescent="0.2">
      <c r="A22" s="100"/>
      <c r="B22" s="104" t="s">
        <v>187</v>
      </c>
    </row>
    <row r="23" spans="1:2" x14ac:dyDescent="0.2">
      <c r="A23" s="100"/>
    </row>
    <row r="24" spans="1:2" ht="15" customHeight="1" x14ac:dyDescent="0.2">
      <c r="A24" s="98" t="s">
        <v>7</v>
      </c>
      <c r="B24" s="103" t="s">
        <v>57</v>
      </c>
    </row>
    <row r="25" spans="1:2" ht="15" customHeight="1" x14ac:dyDescent="0.2">
      <c r="A25" s="100"/>
      <c r="B25" s="103" t="s">
        <v>127</v>
      </c>
    </row>
    <row r="26" spans="1:2" ht="15" customHeight="1" x14ac:dyDescent="0.2">
      <c r="A26" s="100"/>
      <c r="B26" s="103" t="s">
        <v>128</v>
      </c>
    </row>
    <row r="27" spans="1:2" x14ac:dyDescent="0.2">
      <c r="A27" s="100"/>
    </row>
    <row r="28" spans="1:2" ht="15" customHeight="1" x14ac:dyDescent="0.2">
      <c r="A28" s="98" t="s">
        <v>8</v>
      </c>
      <c r="B28" s="103" t="s">
        <v>58</v>
      </c>
    </row>
    <row r="29" spans="1:2" ht="15" customHeight="1" x14ac:dyDescent="0.2">
      <c r="A29" s="100"/>
      <c r="B29" s="103" t="s">
        <v>134</v>
      </c>
    </row>
    <row r="30" spans="1:2" ht="15" customHeight="1" x14ac:dyDescent="0.2">
      <c r="A30" s="100"/>
      <c r="B30" s="103" t="s">
        <v>59</v>
      </c>
    </row>
    <row r="31" spans="1:2" ht="15" customHeight="1" x14ac:dyDescent="0.2">
      <c r="A31" s="100"/>
      <c r="B31" s="105" t="s">
        <v>60</v>
      </c>
    </row>
    <row r="32" spans="1:2" x14ac:dyDescent="0.2">
      <c r="A32" s="100"/>
    </row>
    <row r="33" spans="1:2" ht="15" customHeight="1" x14ac:dyDescent="0.2">
      <c r="A33" s="98" t="s">
        <v>9</v>
      </c>
      <c r="B33" s="103" t="s">
        <v>61</v>
      </c>
    </row>
    <row r="34" spans="1:2" ht="15" customHeight="1" x14ac:dyDescent="0.2">
      <c r="A34" s="100"/>
      <c r="B34" s="103" t="s">
        <v>62</v>
      </c>
    </row>
    <row r="35" spans="1:2" x14ac:dyDescent="0.2">
      <c r="A35" s="100"/>
    </row>
    <row r="36" spans="1:2" ht="15" customHeight="1" x14ac:dyDescent="0.2">
      <c r="A36" s="98" t="s">
        <v>11</v>
      </c>
      <c r="B36" s="99" t="s">
        <v>129</v>
      </c>
    </row>
    <row r="37" spans="1:2" ht="15" customHeight="1" x14ac:dyDescent="0.2">
      <c r="A37" s="100"/>
      <c r="B37" s="99" t="s">
        <v>136</v>
      </c>
    </row>
    <row r="38" spans="1:2" ht="15" customHeight="1" x14ac:dyDescent="0.2">
      <c r="A38" s="100"/>
      <c r="B38" s="106" t="s">
        <v>189</v>
      </c>
    </row>
    <row r="39" spans="1:2" ht="15" customHeight="1" x14ac:dyDescent="0.2">
      <c r="A39" s="100"/>
      <c r="B39" s="99" t="s">
        <v>190</v>
      </c>
    </row>
    <row r="40" spans="1:2" ht="15" customHeight="1" x14ac:dyDescent="0.2">
      <c r="A40" s="100"/>
      <c r="B40" s="99" t="s">
        <v>132</v>
      </c>
    </row>
    <row r="41" spans="1:2" ht="15" customHeight="1" x14ac:dyDescent="0.2">
      <c r="A41" s="100"/>
      <c r="B41" s="99" t="s">
        <v>133</v>
      </c>
    </row>
    <row r="42" spans="1:2" x14ac:dyDescent="0.2">
      <c r="A42" s="100"/>
    </row>
    <row r="43" spans="1:2" ht="15" customHeight="1" x14ac:dyDescent="0.2">
      <c r="A43" s="98" t="s">
        <v>13</v>
      </c>
      <c r="B43" s="99" t="s">
        <v>137</v>
      </c>
    </row>
    <row r="44" spans="1:2" ht="15" customHeight="1" x14ac:dyDescent="0.2">
      <c r="A44" s="100"/>
      <c r="B44" s="99" t="s">
        <v>140</v>
      </c>
    </row>
    <row r="45" spans="1:2" ht="15" customHeight="1" x14ac:dyDescent="0.2">
      <c r="A45" s="100"/>
      <c r="B45" s="106" t="s">
        <v>191</v>
      </c>
    </row>
    <row r="46" spans="1:2" ht="15" customHeight="1" x14ac:dyDescent="0.2">
      <c r="A46" s="100"/>
      <c r="B46" s="99" t="s">
        <v>192</v>
      </c>
    </row>
    <row r="47" spans="1:2" ht="15" customHeight="1" x14ac:dyDescent="0.2">
      <c r="A47" s="100"/>
      <c r="B47" s="99" t="s">
        <v>139</v>
      </c>
    </row>
    <row r="48" spans="1:2" ht="15" customHeight="1" x14ac:dyDescent="0.2">
      <c r="A48" s="100"/>
      <c r="B48" s="99" t="s">
        <v>138</v>
      </c>
    </row>
    <row r="49" spans="1:2" x14ac:dyDescent="0.2">
      <c r="A49" s="100"/>
    </row>
    <row r="50" spans="1:2" ht="25.5" customHeight="1" x14ac:dyDescent="0.2">
      <c r="A50" s="98" t="s">
        <v>15</v>
      </c>
      <c r="B50" s="101" t="s">
        <v>168</v>
      </c>
    </row>
    <row r="51" spans="1:2" x14ac:dyDescent="0.2">
      <c r="A51" s="100"/>
    </row>
    <row r="52" spans="1:2" ht="15" customHeight="1" x14ac:dyDescent="0.2">
      <c r="A52" s="98" t="s">
        <v>17</v>
      </c>
      <c r="B52" s="99" t="s">
        <v>63</v>
      </c>
    </row>
    <row r="53" spans="1:2" x14ac:dyDescent="0.2">
      <c r="A53" s="100"/>
    </row>
    <row r="54" spans="1:2" ht="15" customHeight="1" x14ac:dyDescent="0.2">
      <c r="A54" s="98" t="s">
        <v>18</v>
      </c>
      <c r="B54" s="102" t="s">
        <v>64</v>
      </c>
    </row>
    <row r="55" spans="1:2" ht="15" customHeight="1" x14ac:dyDescent="0.2">
      <c r="A55" s="100"/>
      <c r="B55" s="102" t="s">
        <v>65</v>
      </c>
    </row>
    <row r="56" spans="1:2" ht="15" customHeight="1" x14ac:dyDescent="0.2">
      <c r="A56" s="100"/>
      <c r="B56" s="102" t="s">
        <v>66</v>
      </c>
    </row>
    <row r="57" spans="1:2" ht="15" customHeight="1" x14ac:dyDescent="0.2">
      <c r="A57" s="100"/>
      <c r="B57" s="102" t="s">
        <v>67</v>
      </c>
    </row>
    <row r="58" spans="1:2" ht="15" customHeight="1" x14ac:dyDescent="0.2">
      <c r="A58" s="100"/>
      <c r="B58" s="102" t="s">
        <v>68</v>
      </c>
    </row>
    <row r="59" spans="1:2" x14ac:dyDescent="0.2">
      <c r="A59" s="100"/>
    </row>
    <row r="60" spans="1:2" ht="15" customHeight="1" x14ac:dyDescent="0.2">
      <c r="A60" s="98" t="s">
        <v>20</v>
      </c>
      <c r="B60" s="103" t="s">
        <v>69</v>
      </c>
    </row>
    <row r="61" spans="1:2" x14ac:dyDescent="0.2">
      <c r="A61" s="100"/>
      <c r="B61" s="103"/>
    </row>
    <row r="62" spans="1:2" ht="15" customHeight="1" x14ac:dyDescent="0.2">
      <c r="A62" s="98" t="s">
        <v>21</v>
      </c>
      <c r="B62" s="9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topLeftCell="A194" zoomScaleNormal="100" workbookViewId="0">
      <selection activeCell="A220" sqref="A220:XFD230"/>
    </sheetView>
  </sheetViews>
  <sheetFormatPr baseColWidth="10" defaultColWidth="9.140625" defaultRowHeight="11.25" x14ac:dyDescent="0.2"/>
  <cols>
    <col min="1" max="1" width="7.85546875" style="20" customWidth="1"/>
    <col min="2" max="2" width="63" style="178" customWidth="1"/>
    <col min="3" max="3" width="14.140625" style="20" customWidth="1"/>
    <col min="4" max="4" width="8.5703125" style="20" customWidth="1"/>
    <col min="5" max="5" width="17.85546875" style="20" customWidth="1"/>
    <col min="6" max="16384" width="9.140625" style="20"/>
  </cols>
  <sheetData>
    <row r="1" spans="1:5" s="26" customFormat="1" ht="18.95" customHeight="1" x14ac:dyDescent="0.25">
      <c r="A1" s="185" t="s">
        <v>662</v>
      </c>
      <c r="B1" s="185"/>
      <c r="C1" s="185"/>
      <c r="D1" s="14" t="s">
        <v>605</v>
      </c>
      <c r="E1" s="25">
        <v>2023</v>
      </c>
    </row>
    <row r="2" spans="1:5" s="16" customFormat="1" ht="18.95" customHeight="1" x14ac:dyDescent="0.25">
      <c r="A2" s="185" t="s">
        <v>610</v>
      </c>
      <c r="B2" s="185"/>
      <c r="C2" s="185"/>
      <c r="D2" s="14" t="s">
        <v>606</v>
      </c>
      <c r="E2" s="25" t="s">
        <v>608</v>
      </c>
    </row>
    <row r="3" spans="1:5" s="16" customFormat="1" ht="18.95" customHeight="1" x14ac:dyDescent="0.25">
      <c r="A3" s="185" t="s">
        <v>663</v>
      </c>
      <c r="B3" s="185"/>
      <c r="C3" s="185"/>
      <c r="D3" s="14" t="s">
        <v>607</v>
      </c>
      <c r="E3" s="25">
        <v>1</v>
      </c>
    </row>
    <row r="4" spans="1:5" x14ac:dyDescent="0.2">
      <c r="A4" s="18" t="s">
        <v>194</v>
      </c>
      <c r="B4" s="179"/>
      <c r="C4" s="19"/>
      <c r="D4" s="19"/>
      <c r="E4" s="19"/>
    </row>
    <row r="6" spans="1:5" x14ac:dyDescent="0.2">
      <c r="A6" s="93" t="s">
        <v>567</v>
      </c>
      <c r="B6" s="172"/>
      <c r="C6" s="47"/>
      <c r="D6" s="47"/>
      <c r="E6" s="47"/>
    </row>
    <row r="7" spans="1:5" x14ac:dyDescent="0.2">
      <c r="A7" s="48" t="s">
        <v>144</v>
      </c>
      <c r="B7" s="174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177" t="s">
        <v>304</v>
      </c>
      <c r="C8" s="52">
        <f>SUM(C9+C19+C25+C28+C34+C37+C46)</f>
        <v>24902575.719999999</v>
      </c>
      <c r="D8" s="89"/>
      <c r="E8" s="49"/>
    </row>
    <row r="9" spans="1:5" x14ac:dyDescent="0.2">
      <c r="A9" s="50">
        <v>4110</v>
      </c>
      <c r="B9" s="177" t="s">
        <v>305</v>
      </c>
      <c r="C9" s="52">
        <f>SUM(C10:C18)</f>
        <v>0</v>
      </c>
      <c r="D9" s="89"/>
      <c r="E9" s="49"/>
    </row>
    <row r="10" spans="1:5" x14ac:dyDescent="0.2">
      <c r="A10" s="50">
        <v>4111</v>
      </c>
      <c r="B10" s="177" t="s">
        <v>306</v>
      </c>
      <c r="C10" s="52">
        <v>0</v>
      </c>
      <c r="D10" s="89"/>
      <c r="E10" s="49"/>
    </row>
    <row r="11" spans="1:5" x14ac:dyDescent="0.2">
      <c r="A11" s="50">
        <v>4112</v>
      </c>
      <c r="B11" s="177" t="s">
        <v>307</v>
      </c>
      <c r="C11" s="52">
        <v>0</v>
      </c>
      <c r="D11" s="89"/>
      <c r="E11" s="49"/>
    </row>
    <row r="12" spans="1:5" x14ac:dyDescent="0.2">
      <c r="A12" s="50">
        <v>4113</v>
      </c>
      <c r="B12" s="177" t="s">
        <v>308</v>
      </c>
      <c r="C12" s="52">
        <v>0</v>
      </c>
      <c r="D12" s="89"/>
      <c r="E12" s="49"/>
    </row>
    <row r="13" spans="1:5" x14ac:dyDescent="0.2">
      <c r="A13" s="50">
        <v>4114</v>
      </c>
      <c r="B13" s="177" t="s">
        <v>309</v>
      </c>
      <c r="C13" s="52">
        <v>0</v>
      </c>
      <c r="D13" s="89"/>
      <c r="E13" s="49"/>
    </row>
    <row r="14" spans="1:5" x14ac:dyDescent="0.2">
      <c r="A14" s="50">
        <v>4115</v>
      </c>
      <c r="B14" s="177" t="s">
        <v>310</v>
      </c>
      <c r="C14" s="52">
        <v>0</v>
      </c>
      <c r="D14" s="89"/>
      <c r="E14" s="49"/>
    </row>
    <row r="15" spans="1:5" x14ac:dyDescent="0.2">
      <c r="A15" s="50">
        <v>4116</v>
      </c>
      <c r="B15" s="177" t="s">
        <v>311</v>
      </c>
      <c r="C15" s="52">
        <v>0</v>
      </c>
      <c r="D15" s="89"/>
      <c r="E15" s="49"/>
    </row>
    <row r="16" spans="1:5" x14ac:dyDescent="0.2">
      <c r="A16" s="50">
        <v>4117</v>
      </c>
      <c r="B16" s="177" t="s">
        <v>312</v>
      </c>
      <c r="C16" s="52">
        <v>0</v>
      </c>
      <c r="D16" s="89"/>
      <c r="E16" s="49"/>
    </row>
    <row r="17" spans="1:5" ht="22.5" x14ac:dyDescent="0.2">
      <c r="A17" s="50">
        <v>4118</v>
      </c>
      <c r="B17" s="177" t="s">
        <v>490</v>
      </c>
      <c r="C17" s="52">
        <v>0</v>
      </c>
      <c r="D17" s="89"/>
      <c r="E17" s="49"/>
    </row>
    <row r="18" spans="1:5" x14ac:dyDescent="0.2">
      <c r="A18" s="50">
        <v>4119</v>
      </c>
      <c r="B18" s="177" t="s">
        <v>313</v>
      </c>
      <c r="C18" s="52">
        <v>0</v>
      </c>
      <c r="D18" s="89"/>
      <c r="E18" s="49"/>
    </row>
    <row r="19" spans="1:5" x14ac:dyDescent="0.2">
      <c r="A19" s="50">
        <v>4120</v>
      </c>
      <c r="B19" s="177" t="s">
        <v>314</v>
      </c>
      <c r="C19" s="52">
        <f>SUM(C20:C24)</f>
        <v>0</v>
      </c>
      <c r="D19" s="89"/>
      <c r="E19" s="49"/>
    </row>
    <row r="20" spans="1:5" x14ac:dyDescent="0.2">
      <c r="A20" s="50">
        <v>4121</v>
      </c>
      <c r="B20" s="177" t="s">
        <v>315</v>
      </c>
      <c r="C20" s="52">
        <v>0</v>
      </c>
      <c r="D20" s="89"/>
      <c r="E20" s="49"/>
    </row>
    <row r="21" spans="1:5" x14ac:dyDescent="0.2">
      <c r="A21" s="50">
        <v>4122</v>
      </c>
      <c r="B21" s="177" t="s">
        <v>491</v>
      </c>
      <c r="C21" s="52">
        <v>0</v>
      </c>
      <c r="D21" s="89"/>
      <c r="E21" s="49"/>
    </row>
    <row r="22" spans="1:5" x14ac:dyDescent="0.2">
      <c r="A22" s="50">
        <v>4123</v>
      </c>
      <c r="B22" s="177" t="s">
        <v>316</v>
      </c>
      <c r="C22" s="52">
        <v>0</v>
      </c>
      <c r="D22" s="89"/>
      <c r="E22" s="49"/>
    </row>
    <row r="23" spans="1:5" x14ac:dyDescent="0.2">
      <c r="A23" s="50">
        <v>4124</v>
      </c>
      <c r="B23" s="177" t="s">
        <v>317</v>
      </c>
      <c r="C23" s="52">
        <v>0</v>
      </c>
      <c r="D23" s="89"/>
      <c r="E23" s="49"/>
    </row>
    <row r="24" spans="1:5" x14ac:dyDescent="0.2">
      <c r="A24" s="50">
        <v>4129</v>
      </c>
      <c r="B24" s="177" t="s">
        <v>318</v>
      </c>
      <c r="C24" s="52">
        <v>0</v>
      </c>
      <c r="D24" s="89"/>
      <c r="E24" s="49"/>
    </row>
    <row r="25" spans="1:5" x14ac:dyDescent="0.2">
      <c r="A25" s="50">
        <v>4130</v>
      </c>
      <c r="B25" s="177" t="s">
        <v>319</v>
      </c>
      <c r="C25" s="52">
        <f>SUM(C26:C27)</f>
        <v>0</v>
      </c>
      <c r="D25" s="89"/>
      <c r="E25" s="49"/>
    </row>
    <row r="26" spans="1:5" x14ac:dyDescent="0.2">
      <c r="A26" s="50">
        <v>4131</v>
      </c>
      <c r="B26" s="177" t="s">
        <v>320</v>
      </c>
      <c r="C26" s="52">
        <v>0</v>
      </c>
      <c r="D26" s="89"/>
      <c r="E26" s="49"/>
    </row>
    <row r="27" spans="1:5" ht="22.5" x14ac:dyDescent="0.2">
      <c r="A27" s="50">
        <v>4132</v>
      </c>
      <c r="B27" s="177" t="s">
        <v>492</v>
      </c>
      <c r="C27" s="52">
        <v>0</v>
      </c>
      <c r="D27" s="89"/>
      <c r="E27" s="49"/>
    </row>
    <row r="28" spans="1:5" x14ac:dyDescent="0.2">
      <c r="A28" s="50">
        <v>4140</v>
      </c>
      <c r="B28" s="177" t="s">
        <v>321</v>
      </c>
      <c r="C28" s="52">
        <f>SUM(C29:C33)</f>
        <v>0</v>
      </c>
      <c r="D28" s="89"/>
      <c r="E28" s="49"/>
    </row>
    <row r="29" spans="1:5" ht="22.5" x14ac:dyDescent="0.2">
      <c r="A29" s="50">
        <v>4141</v>
      </c>
      <c r="B29" s="177" t="s">
        <v>322</v>
      </c>
      <c r="C29" s="52">
        <v>0</v>
      </c>
      <c r="D29" s="89"/>
      <c r="E29" s="49"/>
    </row>
    <row r="30" spans="1:5" x14ac:dyDescent="0.2">
      <c r="A30" s="50">
        <v>4143</v>
      </c>
      <c r="B30" s="177" t="s">
        <v>323</v>
      </c>
      <c r="C30" s="52">
        <v>0</v>
      </c>
      <c r="D30" s="89"/>
      <c r="E30" s="49"/>
    </row>
    <row r="31" spans="1:5" x14ac:dyDescent="0.2">
      <c r="A31" s="50">
        <v>4144</v>
      </c>
      <c r="B31" s="177" t="s">
        <v>324</v>
      </c>
      <c r="C31" s="52">
        <v>0</v>
      </c>
      <c r="D31" s="89"/>
      <c r="E31" s="49"/>
    </row>
    <row r="32" spans="1:5" ht="22.5" x14ac:dyDescent="0.2">
      <c r="A32" s="50">
        <v>4145</v>
      </c>
      <c r="B32" s="177" t="s">
        <v>493</v>
      </c>
      <c r="C32" s="52">
        <v>0</v>
      </c>
      <c r="D32" s="89"/>
      <c r="E32" s="49"/>
    </row>
    <row r="33" spans="1:5" x14ac:dyDescent="0.2">
      <c r="A33" s="50">
        <v>4149</v>
      </c>
      <c r="B33" s="177" t="s">
        <v>325</v>
      </c>
      <c r="C33" s="52">
        <v>0</v>
      </c>
      <c r="D33" s="89"/>
      <c r="E33" s="49"/>
    </row>
    <row r="34" spans="1:5" x14ac:dyDescent="0.2">
      <c r="A34" s="50">
        <v>4150</v>
      </c>
      <c r="B34" s="177" t="s">
        <v>494</v>
      </c>
      <c r="C34" s="52">
        <f>SUM(C35:C36)</f>
        <v>478712.07</v>
      </c>
      <c r="D34" s="89"/>
      <c r="E34" s="49"/>
    </row>
    <row r="35" spans="1:5" x14ac:dyDescent="0.2">
      <c r="A35" s="50">
        <v>4151</v>
      </c>
      <c r="B35" s="177" t="s">
        <v>494</v>
      </c>
      <c r="C35" s="52">
        <v>478712.07</v>
      </c>
      <c r="D35" s="89"/>
      <c r="E35" s="49"/>
    </row>
    <row r="36" spans="1:5" ht="22.5" x14ac:dyDescent="0.2">
      <c r="A36" s="50">
        <v>4154</v>
      </c>
      <c r="B36" s="177" t="s">
        <v>495</v>
      </c>
      <c r="C36" s="52">
        <v>0</v>
      </c>
      <c r="D36" s="89"/>
      <c r="E36" s="49"/>
    </row>
    <row r="37" spans="1:5" x14ac:dyDescent="0.2">
      <c r="A37" s="50">
        <v>4160</v>
      </c>
      <c r="B37" s="177" t="s">
        <v>496</v>
      </c>
      <c r="C37" s="52">
        <f>SUM(C38:C45)</f>
        <v>0</v>
      </c>
      <c r="D37" s="89"/>
      <c r="E37" s="49"/>
    </row>
    <row r="38" spans="1:5" x14ac:dyDescent="0.2">
      <c r="A38" s="50">
        <v>4161</v>
      </c>
      <c r="B38" s="177" t="s">
        <v>326</v>
      </c>
      <c r="C38" s="52">
        <v>0</v>
      </c>
      <c r="D38" s="89"/>
      <c r="E38" s="49"/>
    </row>
    <row r="39" spans="1:5" x14ac:dyDescent="0.2">
      <c r="A39" s="50">
        <v>4162</v>
      </c>
      <c r="B39" s="177" t="s">
        <v>327</v>
      </c>
      <c r="C39" s="52">
        <v>0</v>
      </c>
      <c r="D39" s="89"/>
      <c r="E39" s="49"/>
    </row>
    <row r="40" spans="1:5" x14ac:dyDescent="0.2">
      <c r="A40" s="50">
        <v>4163</v>
      </c>
      <c r="B40" s="177" t="s">
        <v>328</v>
      </c>
      <c r="C40" s="52">
        <v>0</v>
      </c>
      <c r="D40" s="89"/>
      <c r="E40" s="49"/>
    </row>
    <row r="41" spans="1:5" x14ac:dyDescent="0.2">
      <c r="A41" s="50">
        <v>4164</v>
      </c>
      <c r="B41" s="177" t="s">
        <v>329</v>
      </c>
      <c r="C41" s="52">
        <v>0</v>
      </c>
      <c r="D41" s="89"/>
      <c r="E41" s="49"/>
    </row>
    <row r="42" spans="1:5" x14ac:dyDescent="0.2">
      <c r="A42" s="50">
        <v>4165</v>
      </c>
      <c r="B42" s="177" t="s">
        <v>330</v>
      </c>
      <c r="C42" s="52">
        <v>0</v>
      </c>
      <c r="D42" s="89"/>
      <c r="E42" s="49"/>
    </row>
    <row r="43" spans="1:5" ht="22.5" x14ac:dyDescent="0.2">
      <c r="A43" s="50">
        <v>4166</v>
      </c>
      <c r="B43" s="177" t="s">
        <v>497</v>
      </c>
      <c r="C43" s="52">
        <v>0</v>
      </c>
      <c r="D43" s="89"/>
      <c r="E43" s="49"/>
    </row>
    <row r="44" spans="1:5" x14ac:dyDescent="0.2">
      <c r="A44" s="50">
        <v>4168</v>
      </c>
      <c r="B44" s="177" t="s">
        <v>331</v>
      </c>
      <c r="C44" s="52">
        <v>0</v>
      </c>
      <c r="D44" s="89"/>
      <c r="E44" s="49"/>
    </row>
    <row r="45" spans="1:5" x14ac:dyDescent="0.2">
      <c r="A45" s="50">
        <v>4169</v>
      </c>
      <c r="B45" s="177" t="s">
        <v>332</v>
      </c>
      <c r="C45" s="52">
        <v>0</v>
      </c>
      <c r="D45" s="89"/>
      <c r="E45" s="49"/>
    </row>
    <row r="46" spans="1:5" x14ac:dyDescent="0.2">
      <c r="A46" s="50">
        <v>4170</v>
      </c>
      <c r="B46" s="177" t="s">
        <v>600</v>
      </c>
      <c r="C46" s="52">
        <f>SUM(C47:C54)</f>
        <v>24423863.649999999</v>
      </c>
      <c r="D46" s="89"/>
      <c r="E46" s="49"/>
    </row>
    <row r="47" spans="1:5" ht="22.5" x14ac:dyDescent="0.2">
      <c r="A47" s="50">
        <v>4171</v>
      </c>
      <c r="B47" s="177" t="s">
        <v>498</v>
      </c>
      <c r="C47" s="52">
        <v>0</v>
      </c>
      <c r="D47" s="89"/>
      <c r="E47" s="49"/>
    </row>
    <row r="48" spans="1:5" ht="22.5" x14ac:dyDescent="0.2">
      <c r="A48" s="50">
        <v>4172</v>
      </c>
      <c r="B48" s="177" t="s">
        <v>499</v>
      </c>
      <c r="C48" s="52">
        <v>0</v>
      </c>
      <c r="D48" s="89"/>
      <c r="E48" s="49"/>
    </row>
    <row r="49" spans="1:5" ht="22.5" x14ac:dyDescent="0.2">
      <c r="A49" s="50">
        <v>4173</v>
      </c>
      <c r="B49" s="177" t="s">
        <v>500</v>
      </c>
      <c r="C49" s="52">
        <v>24423863.649999999</v>
      </c>
      <c r="D49" s="89"/>
      <c r="E49" s="49"/>
    </row>
    <row r="50" spans="1:5" ht="22.5" x14ac:dyDescent="0.2">
      <c r="A50" s="50">
        <v>4174</v>
      </c>
      <c r="B50" s="177" t="s">
        <v>501</v>
      </c>
      <c r="C50" s="52">
        <v>0</v>
      </c>
      <c r="D50" s="89"/>
      <c r="E50" s="49"/>
    </row>
    <row r="51" spans="1:5" ht="22.5" x14ac:dyDescent="0.2">
      <c r="A51" s="50">
        <v>4175</v>
      </c>
      <c r="B51" s="177" t="s">
        <v>502</v>
      </c>
      <c r="C51" s="52">
        <v>0</v>
      </c>
      <c r="D51" s="89"/>
      <c r="E51" s="49"/>
    </row>
    <row r="52" spans="1:5" ht="22.5" x14ac:dyDescent="0.2">
      <c r="A52" s="50">
        <v>4176</v>
      </c>
      <c r="B52" s="177" t="s">
        <v>503</v>
      </c>
      <c r="C52" s="52">
        <v>0</v>
      </c>
      <c r="D52" s="89"/>
      <c r="E52" s="49"/>
    </row>
    <row r="53" spans="1:5" ht="22.5" x14ac:dyDescent="0.2">
      <c r="A53" s="50">
        <v>4177</v>
      </c>
      <c r="B53" s="177" t="s">
        <v>504</v>
      </c>
      <c r="C53" s="52">
        <v>0</v>
      </c>
      <c r="D53" s="89"/>
      <c r="E53" s="49"/>
    </row>
    <row r="54" spans="1:5" ht="22.5" x14ac:dyDescent="0.2">
      <c r="A54" s="50">
        <v>4178</v>
      </c>
      <c r="B54" s="177" t="s">
        <v>505</v>
      </c>
      <c r="C54" s="52">
        <v>0</v>
      </c>
      <c r="D54" s="89"/>
      <c r="E54" s="49"/>
    </row>
    <row r="55" spans="1:5" x14ac:dyDescent="0.2">
      <c r="A55" s="50"/>
      <c r="B55" s="177"/>
      <c r="C55" s="52"/>
      <c r="D55" s="89"/>
      <c r="E55" s="49"/>
    </row>
    <row r="56" spans="1:5" x14ac:dyDescent="0.2">
      <c r="A56" s="47" t="s">
        <v>566</v>
      </c>
      <c r="B56" s="172"/>
      <c r="C56" s="47"/>
      <c r="D56" s="47"/>
      <c r="E56" s="47"/>
    </row>
    <row r="57" spans="1:5" x14ac:dyDescent="0.2">
      <c r="A57" s="48" t="s">
        <v>144</v>
      </c>
      <c r="B57" s="174" t="s">
        <v>141</v>
      </c>
      <c r="C57" s="48" t="s">
        <v>142</v>
      </c>
      <c r="D57" s="48" t="s">
        <v>303</v>
      </c>
      <c r="E57" s="48"/>
    </row>
    <row r="58" spans="1:5" ht="45" x14ac:dyDescent="0.2">
      <c r="A58" s="50">
        <v>4200</v>
      </c>
      <c r="B58" s="177" t="s">
        <v>506</v>
      </c>
      <c r="C58" s="52">
        <f>+C59+C65</f>
        <v>0</v>
      </c>
      <c r="D58" s="89"/>
      <c r="E58" s="49"/>
    </row>
    <row r="59" spans="1:5" ht="22.5" x14ac:dyDescent="0.2">
      <c r="A59" s="50">
        <v>4210</v>
      </c>
      <c r="B59" s="177" t="s">
        <v>507</v>
      </c>
      <c r="C59" s="52">
        <f>SUM(C60:C64)</f>
        <v>0</v>
      </c>
      <c r="D59" s="89"/>
      <c r="E59" s="49"/>
    </row>
    <row r="60" spans="1:5" x14ac:dyDescent="0.2">
      <c r="A60" s="50">
        <v>4211</v>
      </c>
      <c r="B60" s="177" t="s">
        <v>333</v>
      </c>
      <c r="C60" s="52">
        <v>0</v>
      </c>
      <c r="D60" s="89"/>
      <c r="E60" s="49"/>
    </row>
    <row r="61" spans="1:5" x14ac:dyDescent="0.2">
      <c r="A61" s="50">
        <v>4212</v>
      </c>
      <c r="B61" s="177" t="s">
        <v>334</v>
      </c>
      <c r="C61" s="52">
        <v>0</v>
      </c>
      <c r="D61" s="89"/>
      <c r="E61" s="49"/>
    </row>
    <row r="62" spans="1:5" x14ac:dyDescent="0.2">
      <c r="A62" s="50">
        <v>4213</v>
      </c>
      <c r="B62" s="177" t="s">
        <v>335</v>
      </c>
      <c r="C62" s="52">
        <v>0</v>
      </c>
      <c r="D62" s="89"/>
      <c r="E62" s="49"/>
    </row>
    <row r="63" spans="1:5" x14ac:dyDescent="0.2">
      <c r="A63" s="50">
        <v>4214</v>
      </c>
      <c r="B63" s="177" t="s">
        <v>508</v>
      </c>
      <c r="C63" s="52">
        <v>0</v>
      </c>
      <c r="D63" s="89"/>
      <c r="E63" s="49"/>
    </row>
    <row r="64" spans="1:5" x14ac:dyDescent="0.2">
      <c r="A64" s="50">
        <v>4215</v>
      </c>
      <c r="B64" s="177" t="s">
        <v>509</v>
      </c>
      <c r="C64" s="52">
        <v>0</v>
      </c>
      <c r="D64" s="89"/>
      <c r="E64" s="49"/>
    </row>
    <row r="65" spans="1:5" x14ac:dyDescent="0.2">
      <c r="A65" s="50">
        <v>4220</v>
      </c>
      <c r="B65" s="177" t="s">
        <v>336</v>
      </c>
      <c r="C65" s="52">
        <f>SUM(C66:C69)</f>
        <v>0</v>
      </c>
      <c r="D65" s="89"/>
      <c r="E65" s="49"/>
    </row>
    <row r="66" spans="1:5" x14ac:dyDescent="0.2">
      <c r="A66" s="50">
        <v>4221</v>
      </c>
      <c r="B66" s="177" t="s">
        <v>337</v>
      </c>
      <c r="C66" s="52">
        <v>0</v>
      </c>
      <c r="D66" s="89"/>
      <c r="E66" s="49"/>
    </row>
    <row r="67" spans="1:5" x14ac:dyDescent="0.2">
      <c r="A67" s="50">
        <v>4223</v>
      </c>
      <c r="B67" s="177" t="s">
        <v>338</v>
      </c>
      <c r="C67" s="52">
        <v>0</v>
      </c>
      <c r="D67" s="89"/>
      <c r="E67" s="49"/>
    </row>
    <row r="68" spans="1:5" x14ac:dyDescent="0.2">
      <c r="A68" s="50">
        <v>4225</v>
      </c>
      <c r="B68" s="177" t="s">
        <v>340</v>
      </c>
      <c r="C68" s="52">
        <v>0</v>
      </c>
      <c r="D68" s="89"/>
      <c r="E68" s="49"/>
    </row>
    <row r="69" spans="1:5" x14ac:dyDescent="0.2">
      <c r="A69" s="50">
        <v>4227</v>
      </c>
      <c r="B69" s="177" t="s">
        <v>510</v>
      </c>
      <c r="C69" s="52">
        <v>0</v>
      </c>
      <c r="D69" s="89"/>
      <c r="E69" s="49"/>
    </row>
    <row r="70" spans="1:5" x14ac:dyDescent="0.2">
      <c r="A70" s="49"/>
      <c r="B70" s="165"/>
      <c r="C70" s="49"/>
      <c r="D70" s="49"/>
      <c r="E70" s="49"/>
    </row>
    <row r="71" spans="1:5" x14ac:dyDescent="0.2">
      <c r="A71" s="93" t="s">
        <v>574</v>
      </c>
      <c r="B71" s="172"/>
      <c r="C71" s="47"/>
      <c r="D71" s="47"/>
      <c r="E71" s="47"/>
    </row>
    <row r="72" spans="1:5" x14ac:dyDescent="0.2">
      <c r="A72" s="48" t="s">
        <v>144</v>
      </c>
      <c r="B72" s="174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1">
        <v>4300</v>
      </c>
      <c r="B73" s="177" t="s">
        <v>341</v>
      </c>
      <c r="C73" s="52">
        <f>C74+C77+C83+C85+C87</f>
        <v>44747.67</v>
      </c>
      <c r="D73" s="53"/>
      <c r="E73" s="53"/>
    </row>
    <row r="74" spans="1:5" x14ac:dyDescent="0.2">
      <c r="A74" s="51">
        <v>4310</v>
      </c>
      <c r="B74" s="177" t="s">
        <v>342</v>
      </c>
      <c r="C74" s="52">
        <f>SUM(C75:C76)</f>
        <v>0</v>
      </c>
      <c r="D74" s="53"/>
      <c r="E74" s="53"/>
    </row>
    <row r="75" spans="1:5" x14ac:dyDescent="0.2">
      <c r="A75" s="51">
        <v>4311</v>
      </c>
      <c r="B75" s="177" t="s">
        <v>511</v>
      </c>
      <c r="C75" s="52">
        <v>0</v>
      </c>
      <c r="D75" s="53"/>
      <c r="E75" s="53"/>
    </row>
    <row r="76" spans="1:5" x14ac:dyDescent="0.2">
      <c r="A76" s="51">
        <v>4319</v>
      </c>
      <c r="B76" s="177" t="s">
        <v>343</v>
      </c>
      <c r="C76" s="52">
        <v>0</v>
      </c>
      <c r="D76" s="53"/>
      <c r="E76" s="53"/>
    </row>
    <row r="77" spans="1:5" x14ac:dyDescent="0.2">
      <c r="A77" s="51">
        <v>4320</v>
      </c>
      <c r="B77" s="177" t="s">
        <v>344</v>
      </c>
      <c r="C77" s="52">
        <f>SUM(C78:C82)</f>
        <v>0</v>
      </c>
      <c r="D77" s="53"/>
      <c r="E77" s="53"/>
    </row>
    <row r="78" spans="1:5" x14ac:dyDescent="0.2">
      <c r="A78" s="51">
        <v>4321</v>
      </c>
      <c r="B78" s="177" t="s">
        <v>345</v>
      </c>
      <c r="C78" s="52">
        <v>0</v>
      </c>
      <c r="D78" s="53"/>
      <c r="E78" s="53"/>
    </row>
    <row r="79" spans="1:5" x14ac:dyDescent="0.2">
      <c r="A79" s="51">
        <v>4322</v>
      </c>
      <c r="B79" s="177" t="s">
        <v>346</v>
      </c>
      <c r="C79" s="52">
        <v>0</v>
      </c>
      <c r="D79" s="53"/>
      <c r="E79" s="53"/>
    </row>
    <row r="80" spans="1:5" x14ac:dyDescent="0.2">
      <c r="A80" s="51">
        <v>4323</v>
      </c>
      <c r="B80" s="177" t="s">
        <v>347</v>
      </c>
      <c r="C80" s="52">
        <v>0</v>
      </c>
      <c r="D80" s="53"/>
      <c r="E80" s="53"/>
    </row>
    <row r="81" spans="1:5" ht="22.5" x14ac:dyDescent="0.2">
      <c r="A81" s="51">
        <v>4324</v>
      </c>
      <c r="B81" s="177" t="s">
        <v>348</v>
      </c>
      <c r="C81" s="52">
        <v>0</v>
      </c>
      <c r="D81" s="53"/>
      <c r="E81" s="53"/>
    </row>
    <row r="82" spans="1:5" ht="22.5" x14ac:dyDescent="0.2">
      <c r="A82" s="51">
        <v>4325</v>
      </c>
      <c r="B82" s="177" t="s">
        <v>349</v>
      </c>
      <c r="C82" s="52">
        <v>0</v>
      </c>
      <c r="D82" s="53"/>
      <c r="E82" s="53"/>
    </row>
    <row r="83" spans="1:5" x14ac:dyDescent="0.2">
      <c r="A83" s="51">
        <v>4330</v>
      </c>
      <c r="B83" s="177" t="s">
        <v>350</v>
      </c>
      <c r="C83" s="52">
        <f>SUM(C84)</f>
        <v>0</v>
      </c>
      <c r="D83" s="53"/>
      <c r="E83" s="53"/>
    </row>
    <row r="84" spans="1:5" x14ac:dyDescent="0.2">
      <c r="A84" s="51">
        <v>4331</v>
      </c>
      <c r="B84" s="177" t="s">
        <v>350</v>
      </c>
      <c r="C84" s="52">
        <v>0</v>
      </c>
      <c r="D84" s="53"/>
      <c r="E84" s="53"/>
    </row>
    <row r="85" spans="1:5" x14ac:dyDescent="0.2">
      <c r="A85" s="51">
        <v>4340</v>
      </c>
      <c r="B85" s="177" t="s">
        <v>351</v>
      </c>
      <c r="C85" s="52">
        <f>SUM(C86)</f>
        <v>0</v>
      </c>
      <c r="D85" s="53"/>
      <c r="E85" s="53"/>
    </row>
    <row r="86" spans="1:5" x14ac:dyDescent="0.2">
      <c r="A86" s="51">
        <v>4341</v>
      </c>
      <c r="B86" s="177" t="s">
        <v>351</v>
      </c>
      <c r="C86" s="52">
        <v>0</v>
      </c>
      <c r="D86" s="53"/>
      <c r="E86" s="53"/>
    </row>
    <row r="87" spans="1:5" x14ac:dyDescent="0.2">
      <c r="A87" s="51">
        <v>4390</v>
      </c>
      <c r="B87" s="177" t="s">
        <v>352</v>
      </c>
      <c r="C87" s="52">
        <f>SUM(C88:C94)</f>
        <v>44747.67</v>
      </c>
      <c r="D87" s="53"/>
      <c r="E87" s="53"/>
    </row>
    <row r="88" spans="1:5" x14ac:dyDescent="0.2">
      <c r="A88" s="51">
        <v>4392</v>
      </c>
      <c r="B88" s="177" t="s">
        <v>353</v>
      </c>
      <c r="C88" s="52">
        <v>0</v>
      </c>
      <c r="D88" s="53"/>
      <c r="E88" s="53"/>
    </row>
    <row r="89" spans="1:5" x14ac:dyDescent="0.2">
      <c r="A89" s="51">
        <v>4393</v>
      </c>
      <c r="B89" s="177" t="s">
        <v>512</v>
      </c>
      <c r="C89" s="52">
        <v>0</v>
      </c>
      <c r="D89" s="53"/>
      <c r="E89" s="53"/>
    </row>
    <row r="90" spans="1:5" x14ac:dyDescent="0.2">
      <c r="A90" s="51">
        <v>4394</v>
      </c>
      <c r="B90" s="177" t="s">
        <v>354</v>
      </c>
      <c r="C90" s="52">
        <v>0</v>
      </c>
      <c r="D90" s="53"/>
      <c r="E90" s="53"/>
    </row>
    <row r="91" spans="1:5" x14ac:dyDescent="0.2">
      <c r="A91" s="51">
        <v>4395</v>
      </c>
      <c r="B91" s="177" t="s">
        <v>355</v>
      </c>
      <c r="C91" s="52">
        <v>0</v>
      </c>
      <c r="D91" s="53"/>
      <c r="E91" s="53"/>
    </row>
    <row r="92" spans="1:5" x14ac:dyDescent="0.2">
      <c r="A92" s="51">
        <v>4396</v>
      </c>
      <c r="B92" s="177" t="s">
        <v>356</v>
      </c>
      <c r="C92" s="52">
        <v>0</v>
      </c>
      <c r="D92" s="53"/>
      <c r="E92" s="53"/>
    </row>
    <row r="93" spans="1:5" x14ac:dyDescent="0.2">
      <c r="A93" s="51">
        <v>4397</v>
      </c>
      <c r="B93" s="177" t="s">
        <v>513</v>
      </c>
      <c r="C93" s="52">
        <v>0</v>
      </c>
      <c r="D93" s="53"/>
      <c r="E93" s="53"/>
    </row>
    <row r="94" spans="1:5" x14ac:dyDescent="0.2">
      <c r="A94" s="51">
        <v>4399</v>
      </c>
      <c r="B94" s="177" t="s">
        <v>352</v>
      </c>
      <c r="C94" s="52">
        <v>44747.67</v>
      </c>
      <c r="D94" s="53"/>
      <c r="E94" s="53"/>
    </row>
    <row r="95" spans="1:5" x14ac:dyDescent="0.2">
      <c r="A95" s="49"/>
      <c r="B95" s="165"/>
      <c r="C95" s="49"/>
      <c r="D95" s="49"/>
      <c r="E95" s="49"/>
    </row>
    <row r="96" spans="1:5" x14ac:dyDescent="0.2">
      <c r="A96" s="93" t="s">
        <v>568</v>
      </c>
      <c r="B96" s="172"/>
      <c r="C96" s="47"/>
      <c r="D96" s="47"/>
      <c r="E96" s="47"/>
    </row>
    <row r="97" spans="1:5" x14ac:dyDescent="0.2">
      <c r="A97" s="48" t="s">
        <v>144</v>
      </c>
      <c r="B97" s="174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1">
        <v>5000</v>
      </c>
      <c r="B98" s="177" t="s">
        <v>358</v>
      </c>
      <c r="C98" s="52">
        <f>C99+C127+C160+C170+C185+C214</f>
        <v>11525744.040000001</v>
      </c>
      <c r="D98" s="54">
        <v>1</v>
      </c>
      <c r="E98" s="53"/>
    </row>
    <row r="99" spans="1:5" x14ac:dyDescent="0.2">
      <c r="A99" s="51">
        <v>5100</v>
      </c>
      <c r="B99" s="177" t="s">
        <v>359</v>
      </c>
      <c r="C99" s="52">
        <f>C100+C107+C117</f>
        <v>11525744.040000001</v>
      </c>
      <c r="D99" s="54">
        <f>C99/$C$98</f>
        <v>1</v>
      </c>
      <c r="E99" s="53"/>
    </row>
    <row r="100" spans="1:5" x14ac:dyDescent="0.2">
      <c r="A100" s="51">
        <v>5110</v>
      </c>
      <c r="B100" s="177" t="s">
        <v>360</v>
      </c>
      <c r="C100" s="52">
        <f>SUM(C101:C106)</f>
        <v>6217000.4400000004</v>
      </c>
      <c r="D100" s="54">
        <f t="shared" ref="D100:D163" si="0">C100/$C$98</f>
        <v>0.53940122376689525</v>
      </c>
      <c r="E100" s="53"/>
    </row>
    <row r="101" spans="1:5" ht="90" x14ac:dyDescent="0.2">
      <c r="A101" s="51">
        <v>5111</v>
      </c>
      <c r="B101" s="177" t="s">
        <v>361</v>
      </c>
      <c r="C101" s="52">
        <v>3579597.21</v>
      </c>
      <c r="D101" s="54">
        <f t="shared" si="0"/>
        <v>0.3105740677197964</v>
      </c>
      <c r="E101" s="175" t="s">
        <v>674</v>
      </c>
    </row>
    <row r="102" spans="1:5" x14ac:dyDescent="0.2">
      <c r="A102" s="51">
        <v>5112</v>
      </c>
      <c r="B102" s="177" t="s">
        <v>362</v>
      </c>
      <c r="C102" s="52">
        <v>321265.2</v>
      </c>
      <c r="D102" s="54">
        <f t="shared" si="0"/>
        <v>2.7873705930398222E-2</v>
      </c>
      <c r="E102" s="53"/>
    </row>
    <row r="103" spans="1:5" x14ac:dyDescent="0.2">
      <c r="A103" s="51">
        <v>5113</v>
      </c>
      <c r="B103" s="177" t="s">
        <v>363</v>
      </c>
      <c r="C103" s="52">
        <v>152493.10999999999</v>
      </c>
      <c r="D103" s="54">
        <f t="shared" si="0"/>
        <v>1.3230652135842501E-2</v>
      </c>
      <c r="E103" s="53"/>
    </row>
    <row r="104" spans="1:5" x14ac:dyDescent="0.2">
      <c r="A104" s="51">
        <v>5114</v>
      </c>
      <c r="B104" s="177" t="s">
        <v>364</v>
      </c>
      <c r="C104" s="52">
        <v>1102710.48</v>
      </c>
      <c r="D104" s="54">
        <f t="shared" si="0"/>
        <v>9.5673691535492392E-2</v>
      </c>
      <c r="E104" s="53"/>
    </row>
    <row r="105" spans="1:5" x14ac:dyDescent="0.2">
      <c r="A105" s="51">
        <v>5115</v>
      </c>
      <c r="B105" s="177" t="s">
        <v>365</v>
      </c>
      <c r="C105" s="52">
        <v>1007141.86</v>
      </c>
      <c r="D105" s="54">
        <f t="shared" si="0"/>
        <v>8.738193877156411E-2</v>
      </c>
      <c r="E105" s="53"/>
    </row>
    <row r="106" spans="1:5" x14ac:dyDescent="0.2">
      <c r="A106" s="51">
        <v>5116</v>
      </c>
      <c r="B106" s="177" t="s">
        <v>366</v>
      </c>
      <c r="C106" s="52">
        <v>53792.58</v>
      </c>
      <c r="D106" s="54">
        <f t="shared" si="0"/>
        <v>4.6671676738016471E-3</v>
      </c>
      <c r="E106" s="53"/>
    </row>
    <row r="107" spans="1:5" x14ac:dyDescent="0.2">
      <c r="A107" s="51">
        <v>5120</v>
      </c>
      <c r="B107" s="177" t="s">
        <v>367</v>
      </c>
      <c r="C107" s="52">
        <f>SUM(C108:C116)</f>
        <v>946408.5</v>
      </c>
      <c r="D107" s="54">
        <f t="shared" si="0"/>
        <v>8.2112573098578015E-2</v>
      </c>
      <c r="E107" s="53"/>
    </row>
    <row r="108" spans="1:5" x14ac:dyDescent="0.2">
      <c r="A108" s="51">
        <v>5121</v>
      </c>
      <c r="B108" s="177" t="s">
        <v>368</v>
      </c>
      <c r="C108" s="52">
        <v>111959.03</v>
      </c>
      <c r="D108" s="54">
        <f t="shared" si="0"/>
        <v>9.7138223451299199E-3</v>
      </c>
      <c r="E108" s="53"/>
    </row>
    <row r="109" spans="1:5" x14ac:dyDescent="0.2">
      <c r="A109" s="51">
        <v>5122</v>
      </c>
      <c r="B109" s="177" t="s">
        <v>369</v>
      </c>
      <c r="C109" s="52">
        <v>4350.63</v>
      </c>
      <c r="D109" s="54">
        <f t="shared" si="0"/>
        <v>3.7747064179988502E-4</v>
      </c>
      <c r="E109" s="53"/>
    </row>
    <row r="110" spans="1:5" x14ac:dyDescent="0.2">
      <c r="A110" s="51">
        <v>5123</v>
      </c>
      <c r="B110" s="177" t="s">
        <v>370</v>
      </c>
      <c r="C110" s="52">
        <v>0</v>
      </c>
      <c r="D110" s="54">
        <f t="shared" si="0"/>
        <v>0</v>
      </c>
      <c r="E110" s="53"/>
    </row>
    <row r="111" spans="1:5" x14ac:dyDescent="0.2">
      <c r="A111" s="51">
        <v>5124</v>
      </c>
      <c r="B111" s="177" t="s">
        <v>371</v>
      </c>
      <c r="C111" s="52">
        <v>18733.64</v>
      </c>
      <c r="D111" s="54">
        <f t="shared" si="0"/>
        <v>1.625373592801042E-3</v>
      </c>
      <c r="E111" s="53"/>
    </row>
    <row r="112" spans="1:5" x14ac:dyDescent="0.2">
      <c r="A112" s="51">
        <v>5125</v>
      </c>
      <c r="B112" s="177" t="s">
        <v>372</v>
      </c>
      <c r="C112" s="52">
        <v>137995.20000000001</v>
      </c>
      <c r="D112" s="54">
        <f t="shared" si="0"/>
        <v>1.1972780197190636E-2</v>
      </c>
      <c r="E112" s="53"/>
    </row>
    <row r="113" spans="1:5" x14ac:dyDescent="0.2">
      <c r="A113" s="51">
        <v>5126</v>
      </c>
      <c r="B113" s="177" t="s">
        <v>373</v>
      </c>
      <c r="C113" s="52">
        <v>531649.97</v>
      </c>
      <c r="D113" s="54">
        <f t="shared" si="0"/>
        <v>4.6127171326633062E-2</v>
      </c>
      <c r="E113" s="53"/>
    </row>
    <row r="114" spans="1:5" x14ac:dyDescent="0.2">
      <c r="A114" s="51">
        <v>5127</v>
      </c>
      <c r="B114" s="177" t="s">
        <v>374</v>
      </c>
      <c r="C114" s="52">
        <v>9673.34</v>
      </c>
      <c r="D114" s="54">
        <f t="shared" si="0"/>
        <v>8.3928117494443328E-4</v>
      </c>
      <c r="E114" s="53"/>
    </row>
    <row r="115" spans="1:5" x14ac:dyDescent="0.2">
      <c r="A115" s="51">
        <v>5128</v>
      </c>
      <c r="B115" s="177" t="s">
        <v>375</v>
      </c>
      <c r="C115" s="52">
        <v>0</v>
      </c>
      <c r="D115" s="54">
        <f t="shared" si="0"/>
        <v>0</v>
      </c>
      <c r="E115" s="53"/>
    </row>
    <row r="116" spans="1:5" x14ac:dyDescent="0.2">
      <c r="A116" s="51">
        <v>5129</v>
      </c>
      <c r="B116" s="177" t="s">
        <v>376</v>
      </c>
      <c r="C116" s="52">
        <v>132046.69</v>
      </c>
      <c r="D116" s="54">
        <f t="shared" si="0"/>
        <v>1.1456673820079036E-2</v>
      </c>
      <c r="E116" s="53"/>
    </row>
    <row r="117" spans="1:5" x14ac:dyDescent="0.2">
      <c r="A117" s="51">
        <v>5130</v>
      </c>
      <c r="B117" s="177" t="s">
        <v>377</v>
      </c>
      <c r="C117" s="52">
        <f>SUM(C118:C126)</f>
        <v>4362335.1000000006</v>
      </c>
      <c r="D117" s="54">
        <f t="shared" si="0"/>
        <v>0.37848620313452669</v>
      </c>
      <c r="E117" s="53"/>
    </row>
    <row r="118" spans="1:5" ht="78.75" x14ac:dyDescent="0.2">
      <c r="A118" s="51">
        <v>5131</v>
      </c>
      <c r="B118" s="177" t="s">
        <v>378</v>
      </c>
      <c r="C118" s="52">
        <v>2648266.25</v>
      </c>
      <c r="D118" s="54">
        <f t="shared" si="0"/>
        <v>0.22976965658869514</v>
      </c>
      <c r="E118" s="178" t="s">
        <v>675</v>
      </c>
    </row>
    <row r="119" spans="1:5" x14ac:dyDescent="0.2">
      <c r="A119" s="51">
        <v>5132</v>
      </c>
      <c r="B119" s="177" t="s">
        <v>379</v>
      </c>
      <c r="C119" s="52">
        <v>57933.71</v>
      </c>
      <c r="D119" s="54">
        <f t="shared" si="0"/>
        <v>5.0264616148806996E-3</v>
      </c>
      <c r="E119" s="53"/>
    </row>
    <row r="120" spans="1:5" x14ac:dyDescent="0.2">
      <c r="A120" s="51">
        <v>5133</v>
      </c>
      <c r="B120" s="177" t="s">
        <v>380</v>
      </c>
      <c r="C120" s="52">
        <v>517413.89</v>
      </c>
      <c r="D120" s="54">
        <f t="shared" si="0"/>
        <v>4.4892016359578985E-2</v>
      </c>
      <c r="E120" s="53"/>
    </row>
    <row r="121" spans="1:5" x14ac:dyDescent="0.2">
      <c r="A121" s="51">
        <v>5134</v>
      </c>
      <c r="B121" s="177" t="s">
        <v>381</v>
      </c>
      <c r="C121" s="52">
        <v>63127.35</v>
      </c>
      <c r="D121" s="54">
        <f t="shared" si="0"/>
        <v>5.4770737386599117E-3</v>
      </c>
      <c r="E121" s="53"/>
    </row>
    <row r="122" spans="1:5" x14ac:dyDescent="0.2">
      <c r="A122" s="51">
        <v>5135</v>
      </c>
      <c r="B122" s="177" t="s">
        <v>382</v>
      </c>
      <c r="C122" s="52">
        <v>75926</v>
      </c>
      <c r="D122" s="54">
        <f t="shared" si="0"/>
        <v>6.5875139805724849E-3</v>
      </c>
      <c r="E122" s="53"/>
    </row>
    <row r="123" spans="1:5" x14ac:dyDescent="0.2">
      <c r="A123" s="51">
        <v>5136</v>
      </c>
      <c r="B123" s="177" t="s">
        <v>383</v>
      </c>
      <c r="C123" s="52">
        <v>6920</v>
      </c>
      <c r="D123" s="54">
        <f t="shared" si="0"/>
        <v>6.0039507870244179E-4</v>
      </c>
      <c r="E123" s="53"/>
    </row>
    <row r="124" spans="1:5" x14ac:dyDescent="0.2">
      <c r="A124" s="51">
        <v>5137</v>
      </c>
      <c r="B124" s="177" t="s">
        <v>384</v>
      </c>
      <c r="C124" s="52">
        <v>8886.8700000000008</v>
      </c>
      <c r="D124" s="54">
        <f t="shared" si="0"/>
        <v>7.7104523310236547E-4</v>
      </c>
      <c r="E124" s="53"/>
    </row>
    <row r="125" spans="1:5" x14ac:dyDescent="0.2">
      <c r="A125" s="51">
        <v>5138</v>
      </c>
      <c r="B125" s="177" t="s">
        <v>385</v>
      </c>
      <c r="C125" s="52">
        <v>17325.830000000002</v>
      </c>
      <c r="D125" s="54">
        <f t="shared" si="0"/>
        <v>1.5032287668258857E-3</v>
      </c>
      <c r="E125" s="53"/>
    </row>
    <row r="126" spans="1:5" x14ac:dyDescent="0.2">
      <c r="A126" s="51">
        <v>5139</v>
      </c>
      <c r="B126" s="177" t="s">
        <v>386</v>
      </c>
      <c r="C126" s="52">
        <v>966535.2</v>
      </c>
      <c r="D126" s="54">
        <f t="shared" si="0"/>
        <v>8.3858811773508707E-2</v>
      </c>
      <c r="E126" s="53"/>
    </row>
    <row r="127" spans="1:5" x14ac:dyDescent="0.2">
      <c r="A127" s="51">
        <v>5200</v>
      </c>
      <c r="B127" s="177" t="s">
        <v>387</v>
      </c>
      <c r="C127" s="52">
        <f>C128+C131+C134+C137+C142+C146+C149+C151+C157</f>
        <v>0</v>
      </c>
      <c r="D127" s="54">
        <f t="shared" si="0"/>
        <v>0</v>
      </c>
      <c r="E127" s="53"/>
    </row>
    <row r="128" spans="1:5" x14ac:dyDescent="0.2">
      <c r="A128" s="51">
        <v>5210</v>
      </c>
      <c r="B128" s="177" t="s">
        <v>388</v>
      </c>
      <c r="C128" s="52">
        <f>SUM(C129:C130)</f>
        <v>0</v>
      </c>
      <c r="D128" s="54">
        <f t="shared" si="0"/>
        <v>0</v>
      </c>
      <c r="E128" s="53"/>
    </row>
    <row r="129" spans="1:5" x14ac:dyDescent="0.2">
      <c r="A129" s="51">
        <v>5211</v>
      </c>
      <c r="B129" s="177" t="s">
        <v>389</v>
      </c>
      <c r="C129" s="52">
        <v>0</v>
      </c>
      <c r="D129" s="54">
        <f t="shared" si="0"/>
        <v>0</v>
      </c>
      <c r="E129" s="53"/>
    </row>
    <row r="130" spans="1:5" x14ac:dyDescent="0.2">
      <c r="A130" s="51">
        <v>5212</v>
      </c>
      <c r="B130" s="177" t="s">
        <v>390</v>
      </c>
      <c r="C130" s="52">
        <v>0</v>
      </c>
      <c r="D130" s="54">
        <f t="shared" si="0"/>
        <v>0</v>
      </c>
      <c r="E130" s="53"/>
    </row>
    <row r="131" spans="1:5" x14ac:dyDescent="0.2">
      <c r="A131" s="51">
        <v>5220</v>
      </c>
      <c r="B131" s="177" t="s">
        <v>391</v>
      </c>
      <c r="C131" s="52">
        <f>SUM(C132:C133)</f>
        <v>0</v>
      </c>
      <c r="D131" s="54">
        <f t="shared" si="0"/>
        <v>0</v>
      </c>
      <c r="E131" s="53"/>
    </row>
    <row r="132" spans="1:5" x14ac:dyDescent="0.2">
      <c r="A132" s="51">
        <v>5221</v>
      </c>
      <c r="B132" s="177" t="s">
        <v>392</v>
      </c>
      <c r="C132" s="52">
        <v>0</v>
      </c>
      <c r="D132" s="54">
        <f t="shared" si="0"/>
        <v>0</v>
      </c>
      <c r="E132" s="53"/>
    </row>
    <row r="133" spans="1:5" x14ac:dyDescent="0.2">
      <c r="A133" s="51">
        <v>5222</v>
      </c>
      <c r="B133" s="177" t="s">
        <v>393</v>
      </c>
      <c r="C133" s="52">
        <v>0</v>
      </c>
      <c r="D133" s="54">
        <f t="shared" si="0"/>
        <v>0</v>
      </c>
      <c r="E133" s="53"/>
    </row>
    <row r="134" spans="1:5" x14ac:dyDescent="0.2">
      <c r="A134" s="51">
        <v>5230</v>
      </c>
      <c r="B134" s="177" t="s">
        <v>338</v>
      </c>
      <c r="C134" s="52">
        <f>SUM(C135:C136)</f>
        <v>0</v>
      </c>
      <c r="D134" s="54">
        <f t="shared" si="0"/>
        <v>0</v>
      </c>
      <c r="E134" s="53"/>
    </row>
    <row r="135" spans="1:5" x14ac:dyDescent="0.2">
      <c r="A135" s="51">
        <v>5231</v>
      </c>
      <c r="B135" s="177" t="s">
        <v>394</v>
      </c>
      <c r="C135" s="52">
        <v>0</v>
      </c>
      <c r="D135" s="54">
        <f t="shared" si="0"/>
        <v>0</v>
      </c>
      <c r="E135" s="53"/>
    </row>
    <row r="136" spans="1:5" x14ac:dyDescent="0.2">
      <c r="A136" s="51">
        <v>5232</v>
      </c>
      <c r="B136" s="177" t="s">
        <v>395</v>
      </c>
      <c r="C136" s="52">
        <v>0</v>
      </c>
      <c r="D136" s="54">
        <f t="shared" si="0"/>
        <v>0</v>
      </c>
      <c r="E136" s="53"/>
    </row>
    <row r="137" spans="1:5" x14ac:dyDescent="0.2">
      <c r="A137" s="51">
        <v>5240</v>
      </c>
      <c r="B137" s="177" t="s">
        <v>339</v>
      </c>
      <c r="C137" s="52">
        <f>SUM(C138:C141)</f>
        <v>0</v>
      </c>
      <c r="D137" s="54">
        <f t="shared" si="0"/>
        <v>0</v>
      </c>
      <c r="E137" s="53"/>
    </row>
    <row r="138" spans="1:5" x14ac:dyDescent="0.2">
      <c r="A138" s="51">
        <v>5241</v>
      </c>
      <c r="B138" s="177" t="s">
        <v>396</v>
      </c>
      <c r="C138" s="52">
        <v>0</v>
      </c>
      <c r="D138" s="54">
        <f t="shared" si="0"/>
        <v>0</v>
      </c>
      <c r="E138" s="53"/>
    </row>
    <row r="139" spans="1:5" x14ac:dyDescent="0.2">
      <c r="A139" s="51">
        <v>5242</v>
      </c>
      <c r="B139" s="177" t="s">
        <v>397</v>
      </c>
      <c r="C139" s="52">
        <v>0</v>
      </c>
      <c r="D139" s="54">
        <f t="shared" si="0"/>
        <v>0</v>
      </c>
      <c r="E139" s="53"/>
    </row>
    <row r="140" spans="1:5" x14ac:dyDescent="0.2">
      <c r="A140" s="51">
        <v>5243</v>
      </c>
      <c r="B140" s="177" t="s">
        <v>398</v>
      </c>
      <c r="C140" s="52">
        <v>0</v>
      </c>
      <c r="D140" s="54">
        <f t="shared" si="0"/>
        <v>0</v>
      </c>
      <c r="E140" s="53"/>
    </row>
    <row r="141" spans="1:5" x14ac:dyDescent="0.2">
      <c r="A141" s="51">
        <v>5244</v>
      </c>
      <c r="B141" s="177" t="s">
        <v>399</v>
      </c>
      <c r="C141" s="52">
        <v>0</v>
      </c>
      <c r="D141" s="54">
        <f t="shared" si="0"/>
        <v>0</v>
      </c>
      <c r="E141" s="53"/>
    </row>
    <row r="142" spans="1:5" x14ac:dyDescent="0.2">
      <c r="A142" s="51">
        <v>5250</v>
      </c>
      <c r="B142" s="177" t="s">
        <v>340</v>
      </c>
      <c r="C142" s="52">
        <f>SUM(C143:C145)</f>
        <v>0</v>
      </c>
      <c r="D142" s="54">
        <f t="shared" si="0"/>
        <v>0</v>
      </c>
      <c r="E142" s="53"/>
    </row>
    <row r="143" spans="1:5" x14ac:dyDescent="0.2">
      <c r="A143" s="51">
        <v>5251</v>
      </c>
      <c r="B143" s="177" t="s">
        <v>400</v>
      </c>
      <c r="C143" s="52">
        <v>0</v>
      </c>
      <c r="D143" s="54">
        <f t="shared" si="0"/>
        <v>0</v>
      </c>
      <c r="E143" s="53"/>
    </row>
    <row r="144" spans="1:5" x14ac:dyDescent="0.2">
      <c r="A144" s="51">
        <v>5252</v>
      </c>
      <c r="B144" s="177" t="s">
        <v>401</v>
      </c>
      <c r="C144" s="52">
        <v>0</v>
      </c>
      <c r="D144" s="54">
        <f t="shared" si="0"/>
        <v>0</v>
      </c>
      <c r="E144" s="53"/>
    </row>
    <row r="145" spans="1:5" x14ac:dyDescent="0.2">
      <c r="A145" s="51">
        <v>5259</v>
      </c>
      <c r="B145" s="177" t="s">
        <v>402</v>
      </c>
      <c r="C145" s="52">
        <v>0</v>
      </c>
      <c r="D145" s="54">
        <f t="shared" si="0"/>
        <v>0</v>
      </c>
      <c r="E145" s="53"/>
    </row>
    <row r="146" spans="1:5" x14ac:dyDescent="0.2">
      <c r="A146" s="51">
        <v>5260</v>
      </c>
      <c r="B146" s="177" t="s">
        <v>403</v>
      </c>
      <c r="C146" s="52">
        <f>SUM(C147:C148)</f>
        <v>0</v>
      </c>
      <c r="D146" s="54">
        <f t="shared" si="0"/>
        <v>0</v>
      </c>
      <c r="E146" s="53"/>
    </row>
    <row r="147" spans="1:5" x14ac:dyDescent="0.2">
      <c r="A147" s="51">
        <v>5261</v>
      </c>
      <c r="B147" s="177" t="s">
        <v>404</v>
      </c>
      <c r="C147" s="52">
        <v>0</v>
      </c>
      <c r="D147" s="54">
        <f t="shared" si="0"/>
        <v>0</v>
      </c>
      <c r="E147" s="53"/>
    </row>
    <row r="148" spans="1:5" ht="22.5" x14ac:dyDescent="0.2">
      <c r="A148" s="51">
        <v>5262</v>
      </c>
      <c r="B148" s="177" t="s">
        <v>405</v>
      </c>
      <c r="C148" s="52">
        <v>0</v>
      </c>
      <c r="D148" s="54">
        <f t="shared" si="0"/>
        <v>0</v>
      </c>
      <c r="E148" s="53"/>
    </row>
    <row r="149" spans="1:5" x14ac:dyDescent="0.2">
      <c r="A149" s="51">
        <v>5270</v>
      </c>
      <c r="B149" s="177" t="s">
        <v>406</v>
      </c>
      <c r="C149" s="52">
        <f>SUM(C150)</f>
        <v>0</v>
      </c>
      <c r="D149" s="54">
        <f t="shared" si="0"/>
        <v>0</v>
      </c>
      <c r="E149" s="53"/>
    </row>
    <row r="150" spans="1:5" x14ac:dyDescent="0.2">
      <c r="A150" s="51">
        <v>5271</v>
      </c>
      <c r="B150" s="177" t="s">
        <v>407</v>
      </c>
      <c r="C150" s="52">
        <v>0</v>
      </c>
      <c r="D150" s="54">
        <f t="shared" si="0"/>
        <v>0</v>
      </c>
      <c r="E150" s="53"/>
    </row>
    <row r="151" spans="1:5" x14ac:dyDescent="0.2">
      <c r="A151" s="51">
        <v>5280</v>
      </c>
      <c r="B151" s="177" t="s">
        <v>408</v>
      </c>
      <c r="C151" s="52">
        <f>SUM(C152:C156)</f>
        <v>0</v>
      </c>
      <c r="D151" s="54">
        <f t="shared" si="0"/>
        <v>0</v>
      </c>
      <c r="E151" s="53"/>
    </row>
    <row r="152" spans="1:5" x14ac:dyDescent="0.2">
      <c r="A152" s="51">
        <v>5281</v>
      </c>
      <c r="B152" s="177" t="s">
        <v>409</v>
      </c>
      <c r="C152" s="52">
        <v>0</v>
      </c>
      <c r="D152" s="54">
        <f t="shared" si="0"/>
        <v>0</v>
      </c>
      <c r="E152" s="53"/>
    </row>
    <row r="153" spans="1:5" x14ac:dyDescent="0.2">
      <c r="A153" s="51">
        <v>5282</v>
      </c>
      <c r="B153" s="177" t="s">
        <v>410</v>
      </c>
      <c r="C153" s="52">
        <v>0</v>
      </c>
      <c r="D153" s="54">
        <f t="shared" si="0"/>
        <v>0</v>
      </c>
      <c r="E153" s="53"/>
    </row>
    <row r="154" spans="1:5" x14ac:dyDescent="0.2">
      <c r="A154" s="51">
        <v>5283</v>
      </c>
      <c r="B154" s="177" t="s">
        <v>411</v>
      </c>
      <c r="C154" s="52">
        <v>0</v>
      </c>
      <c r="D154" s="54">
        <f t="shared" si="0"/>
        <v>0</v>
      </c>
      <c r="E154" s="53"/>
    </row>
    <row r="155" spans="1:5" x14ac:dyDescent="0.2">
      <c r="A155" s="51">
        <v>5284</v>
      </c>
      <c r="B155" s="177" t="s">
        <v>412</v>
      </c>
      <c r="C155" s="52">
        <v>0</v>
      </c>
      <c r="D155" s="54">
        <f t="shared" si="0"/>
        <v>0</v>
      </c>
      <c r="E155" s="53"/>
    </row>
    <row r="156" spans="1:5" x14ac:dyDescent="0.2">
      <c r="A156" s="51">
        <v>5285</v>
      </c>
      <c r="B156" s="177" t="s">
        <v>413</v>
      </c>
      <c r="C156" s="52">
        <v>0</v>
      </c>
      <c r="D156" s="54">
        <f t="shared" si="0"/>
        <v>0</v>
      </c>
      <c r="E156" s="53"/>
    </row>
    <row r="157" spans="1:5" x14ac:dyDescent="0.2">
      <c r="A157" s="51">
        <v>5290</v>
      </c>
      <c r="B157" s="177" t="s">
        <v>414</v>
      </c>
      <c r="C157" s="52">
        <f>SUM(C158:C159)</f>
        <v>0</v>
      </c>
      <c r="D157" s="54">
        <f t="shared" si="0"/>
        <v>0</v>
      </c>
      <c r="E157" s="53"/>
    </row>
    <row r="158" spans="1:5" x14ac:dyDescent="0.2">
      <c r="A158" s="51">
        <v>5291</v>
      </c>
      <c r="B158" s="177" t="s">
        <v>415</v>
      </c>
      <c r="C158" s="52">
        <v>0</v>
      </c>
      <c r="D158" s="54">
        <f t="shared" si="0"/>
        <v>0</v>
      </c>
      <c r="E158" s="53"/>
    </row>
    <row r="159" spans="1:5" x14ac:dyDescent="0.2">
      <c r="A159" s="51">
        <v>5292</v>
      </c>
      <c r="B159" s="177" t="s">
        <v>416</v>
      </c>
      <c r="C159" s="52">
        <v>0</v>
      </c>
      <c r="D159" s="54">
        <f t="shared" si="0"/>
        <v>0</v>
      </c>
      <c r="E159" s="53"/>
    </row>
    <row r="160" spans="1:5" x14ac:dyDescent="0.2">
      <c r="A160" s="51">
        <v>5300</v>
      </c>
      <c r="B160" s="177" t="s">
        <v>417</v>
      </c>
      <c r="C160" s="52">
        <f>C161+C164+C167</f>
        <v>0</v>
      </c>
      <c r="D160" s="54">
        <f t="shared" si="0"/>
        <v>0</v>
      </c>
      <c r="E160" s="53"/>
    </row>
    <row r="161" spans="1:5" x14ac:dyDescent="0.2">
      <c r="A161" s="51">
        <v>5310</v>
      </c>
      <c r="B161" s="177" t="s">
        <v>333</v>
      </c>
      <c r="C161" s="52">
        <f>C162+C163</f>
        <v>0</v>
      </c>
      <c r="D161" s="54">
        <f t="shared" si="0"/>
        <v>0</v>
      </c>
      <c r="E161" s="53"/>
    </row>
    <row r="162" spans="1:5" x14ac:dyDescent="0.2">
      <c r="A162" s="51">
        <v>5311</v>
      </c>
      <c r="B162" s="177" t="s">
        <v>418</v>
      </c>
      <c r="C162" s="52">
        <v>0</v>
      </c>
      <c r="D162" s="54">
        <f t="shared" si="0"/>
        <v>0</v>
      </c>
      <c r="E162" s="53"/>
    </row>
    <row r="163" spans="1:5" x14ac:dyDescent="0.2">
      <c r="A163" s="51">
        <v>5312</v>
      </c>
      <c r="B163" s="177" t="s">
        <v>419</v>
      </c>
      <c r="C163" s="52">
        <v>0</v>
      </c>
      <c r="D163" s="54">
        <f t="shared" si="0"/>
        <v>0</v>
      </c>
      <c r="E163" s="53"/>
    </row>
    <row r="164" spans="1:5" x14ac:dyDescent="0.2">
      <c r="A164" s="51">
        <v>5320</v>
      </c>
      <c r="B164" s="177" t="s">
        <v>334</v>
      </c>
      <c r="C164" s="52">
        <f>SUM(C165:C166)</f>
        <v>0</v>
      </c>
      <c r="D164" s="54">
        <f t="shared" ref="D164:D216" si="1">C164/$C$98</f>
        <v>0</v>
      </c>
      <c r="E164" s="53"/>
    </row>
    <row r="165" spans="1:5" x14ac:dyDescent="0.2">
      <c r="A165" s="51">
        <v>5321</v>
      </c>
      <c r="B165" s="177" t="s">
        <v>420</v>
      </c>
      <c r="C165" s="52">
        <v>0</v>
      </c>
      <c r="D165" s="54">
        <f t="shared" si="1"/>
        <v>0</v>
      </c>
      <c r="E165" s="53"/>
    </row>
    <row r="166" spans="1:5" x14ac:dyDescent="0.2">
      <c r="A166" s="51">
        <v>5322</v>
      </c>
      <c r="B166" s="177" t="s">
        <v>421</v>
      </c>
      <c r="C166" s="52">
        <v>0</v>
      </c>
      <c r="D166" s="54">
        <f t="shared" si="1"/>
        <v>0</v>
      </c>
      <c r="E166" s="53"/>
    </row>
    <row r="167" spans="1:5" x14ac:dyDescent="0.2">
      <c r="A167" s="51">
        <v>5330</v>
      </c>
      <c r="B167" s="177" t="s">
        <v>335</v>
      </c>
      <c r="C167" s="52">
        <f>SUM(C168:C169)</f>
        <v>0</v>
      </c>
      <c r="D167" s="54">
        <f t="shared" si="1"/>
        <v>0</v>
      </c>
      <c r="E167" s="53"/>
    </row>
    <row r="168" spans="1:5" x14ac:dyDescent="0.2">
      <c r="A168" s="51">
        <v>5331</v>
      </c>
      <c r="B168" s="177" t="s">
        <v>422</v>
      </c>
      <c r="C168" s="52">
        <v>0</v>
      </c>
      <c r="D168" s="54">
        <f t="shared" si="1"/>
        <v>0</v>
      </c>
      <c r="E168" s="53"/>
    </row>
    <row r="169" spans="1:5" x14ac:dyDescent="0.2">
      <c r="A169" s="51">
        <v>5332</v>
      </c>
      <c r="B169" s="177" t="s">
        <v>423</v>
      </c>
      <c r="C169" s="52">
        <v>0</v>
      </c>
      <c r="D169" s="54">
        <f t="shared" si="1"/>
        <v>0</v>
      </c>
      <c r="E169" s="53"/>
    </row>
    <row r="170" spans="1:5" x14ac:dyDescent="0.2">
      <c r="A170" s="51">
        <v>5400</v>
      </c>
      <c r="B170" s="177" t="s">
        <v>424</v>
      </c>
      <c r="C170" s="52">
        <f>C171+C174+C177+C180+C182</f>
        <v>0</v>
      </c>
      <c r="D170" s="54">
        <f t="shared" si="1"/>
        <v>0</v>
      </c>
      <c r="E170" s="53"/>
    </row>
    <row r="171" spans="1:5" x14ac:dyDescent="0.2">
      <c r="A171" s="51">
        <v>5410</v>
      </c>
      <c r="B171" s="177" t="s">
        <v>425</v>
      </c>
      <c r="C171" s="52">
        <f>SUM(C172:C173)</f>
        <v>0</v>
      </c>
      <c r="D171" s="54">
        <f t="shared" si="1"/>
        <v>0</v>
      </c>
      <c r="E171" s="53"/>
    </row>
    <row r="172" spans="1:5" x14ac:dyDescent="0.2">
      <c r="A172" s="51">
        <v>5411</v>
      </c>
      <c r="B172" s="177" t="s">
        <v>426</v>
      </c>
      <c r="C172" s="52">
        <v>0</v>
      </c>
      <c r="D172" s="54">
        <f t="shared" si="1"/>
        <v>0</v>
      </c>
      <c r="E172" s="53"/>
    </row>
    <row r="173" spans="1:5" x14ac:dyDescent="0.2">
      <c r="A173" s="51">
        <v>5412</v>
      </c>
      <c r="B173" s="177" t="s">
        <v>427</v>
      </c>
      <c r="C173" s="52">
        <v>0</v>
      </c>
      <c r="D173" s="54">
        <f t="shared" si="1"/>
        <v>0</v>
      </c>
      <c r="E173" s="53"/>
    </row>
    <row r="174" spans="1:5" x14ac:dyDescent="0.2">
      <c r="A174" s="51">
        <v>5420</v>
      </c>
      <c r="B174" s="177" t="s">
        <v>428</v>
      </c>
      <c r="C174" s="52">
        <f>SUM(C175:C176)</f>
        <v>0</v>
      </c>
      <c r="D174" s="54">
        <f t="shared" si="1"/>
        <v>0</v>
      </c>
      <c r="E174" s="53"/>
    </row>
    <row r="175" spans="1:5" x14ac:dyDescent="0.2">
      <c r="A175" s="51">
        <v>5421</v>
      </c>
      <c r="B175" s="177" t="s">
        <v>429</v>
      </c>
      <c r="C175" s="52">
        <v>0</v>
      </c>
      <c r="D175" s="54">
        <f t="shared" si="1"/>
        <v>0</v>
      </c>
      <c r="E175" s="53"/>
    </row>
    <row r="176" spans="1:5" x14ac:dyDescent="0.2">
      <c r="A176" s="51">
        <v>5422</v>
      </c>
      <c r="B176" s="177" t="s">
        <v>430</v>
      </c>
      <c r="C176" s="52">
        <v>0</v>
      </c>
      <c r="D176" s="54">
        <f t="shared" si="1"/>
        <v>0</v>
      </c>
      <c r="E176" s="53"/>
    </row>
    <row r="177" spans="1:5" x14ac:dyDescent="0.2">
      <c r="A177" s="51">
        <v>5430</v>
      </c>
      <c r="B177" s="177" t="s">
        <v>431</v>
      </c>
      <c r="C177" s="52">
        <f>SUM(C178:C179)</f>
        <v>0</v>
      </c>
      <c r="D177" s="54">
        <f t="shared" si="1"/>
        <v>0</v>
      </c>
      <c r="E177" s="53"/>
    </row>
    <row r="178" spans="1:5" x14ac:dyDescent="0.2">
      <c r="A178" s="51">
        <v>5431</v>
      </c>
      <c r="B178" s="177" t="s">
        <v>432</v>
      </c>
      <c r="C178" s="52">
        <v>0</v>
      </c>
      <c r="D178" s="54">
        <f t="shared" si="1"/>
        <v>0</v>
      </c>
      <c r="E178" s="53"/>
    </row>
    <row r="179" spans="1:5" x14ac:dyDescent="0.2">
      <c r="A179" s="51">
        <v>5432</v>
      </c>
      <c r="B179" s="177" t="s">
        <v>433</v>
      </c>
      <c r="C179" s="52">
        <v>0</v>
      </c>
      <c r="D179" s="54">
        <f t="shared" si="1"/>
        <v>0</v>
      </c>
      <c r="E179" s="53"/>
    </row>
    <row r="180" spans="1:5" x14ac:dyDescent="0.2">
      <c r="A180" s="51">
        <v>5440</v>
      </c>
      <c r="B180" s="177" t="s">
        <v>434</v>
      </c>
      <c r="C180" s="52">
        <f>SUM(C181)</f>
        <v>0</v>
      </c>
      <c r="D180" s="54">
        <f t="shared" si="1"/>
        <v>0</v>
      </c>
      <c r="E180" s="53"/>
    </row>
    <row r="181" spans="1:5" x14ac:dyDescent="0.2">
      <c r="A181" s="51">
        <v>5441</v>
      </c>
      <c r="B181" s="177" t="s">
        <v>434</v>
      </c>
      <c r="C181" s="52">
        <v>0</v>
      </c>
      <c r="D181" s="54">
        <f t="shared" si="1"/>
        <v>0</v>
      </c>
      <c r="E181" s="53"/>
    </row>
    <row r="182" spans="1:5" x14ac:dyDescent="0.2">
      <c r="A182" s="51">
        <v>5450</v>
      </c>
      <c r="B182" s="177" t="s">
        <v>435</v>
      </c>
      <c r="C182" s="52">
        <f>SUM(C183:C184)</f>
        <v>0</v>
      </c>
      <c r="D182" s="54">
        <f t="shared" si="1"/>
        <v>0</v>
      </c>
      <c r="E182" s="53"/>
    </row>
    <row r="183" spans="1:5" x14ac:dyDescent="0.2">
      <c r="A183" s="51">
        <v>5451</v>
      </c>
      <c r="B183" s="177" t="s">
        <v>436</v>
      </c>
      <c r="C183" s="52">
        <v>0</v>
      </c>
      <c r="D183" s="54">
        <f t="shared" si="1"/>
        <v>0</v>
      </c>
      <c r="E183" s="53"/>
    </row>
    <row r="184" spans="1:5" x14ac:dyDescent="0.2">
      <c r="A184" s="51">
        <v>5452</v>
      </c>
      <c r="B184" s="177" t="s">
        <v>437</v>
      </c>
      <c r="C184" s="52">
        <v>0</v>
      </c>
      <c r="D184" s="54">
        <f t="shared" si="1"/>
        <v>0</v>
      </c>
      <c r="E184" s="53"/>
    </row>
    <row r="185" spans="1:5" x14ac:dyDescent="0.2">
      <c r="A185" s="51">
        <v>5500</v>
      </c>
      <c r="B185" s="177" t="s">
        <v>438</v>
      </c>
      <c r="C185" s="52">
        <f>C186+C195+C198+C204</f>
        <v>0</v>
      </c>
      <c r="D185" s="54">
        <f t="shared" si="1"/>
        <v>0</v>
      </c>
      <c r="E185" s="53"/>
    </row>
    <row r="186" spans="1:5" x14ac:dyDescent="0.2">
      <c r="A186" s="51">
        <v>5510</v>
      </c>
      <c r="B186" s="177" t="s">
        <v>439</v>
      </c>
      <c r="C186" s="52">
        <f>SUM(C187:C194)</f>
        <v>0</v>
      </c>
      <c r="D186" s="54">
        <f t="shared" si="1"/>
        <v>0</v>
      </c>
      <c r="E186" s="53"/>
    </row>
    <row r="187" spans="1:5" x14ac:dyDescent="0.2">
      <c r="A187" s="51">
        <v>5511</v>
      </c>
      <c r="B187" s="177" t="s">
        <v>440</v>
      </c>
      <c r="C187" s="52">
        <v>0</v>
      </c>
      <c r="D187" s="54">
        <f t="shared" si="1"/>
        <v>0</v>
      </c>
      <c r="E187" s="53"/>
    </row>
    <row r="188" spans="1:5" x14ac:dyDescent="0.2">
      <c r="A188" s="51">
        <v>5512</v>
      </c>
      <c r="B188" s="177" t="s">
        <v>441</v>
      </c>
      <c r="C188" s="52">
        <v>0</v>
      </c>
      <c r="D188" s="54">
        <f t="shared" si="1"/>
        <v>0</v>
      </c>
      <c r="E188" s="53"/>
    </row>
    <row r="189" spans="1:5" x14ac:dyDescent="0.2">
      <c r="A189" s="51">
        <v>5513</v>
      </c>
      <c r="B189" s="177" t="s">
        <v>442</v>
      </c>
      <c r="C189" s="52">
        <v>0</v>
      </c>
      <c r="D189" s="54">
        <f t="shared" si="1"/>
        <v>0</v>
      </c>
      <c r="E189" s="53"/>
    </row>
    <row r="190" spans="1:5" x14ac:dyDescent="0.2">
      <c r="A190" s="51">
        <v>5514</v>
      </c>
      <c r="B190" s="177" t="s">
        <v>443</v>
      </c>
      <c r="C190" s="52">
        <v>0</v>
      </c>
      <c r="D190" s="54">
        <f t="shared" si="1"/>
        <v>0</v>
      </c>
      <c r="E190" s="53"/>
    </row>
    <row r="191" spans="1:5" x14ac:dyDescent="0.2">
      <c r="A191" s="51">
        <v>5515</v>
      </c>
      <c r="B191" s="177" t="s">
        <v>444</v>
      </c>
      <c r="C191" s="52">
        <v>0</v>
      </c>
      <c r="D191" s="54">
        <f t="shared" si="1"/>
        <v>0</v>
      </c>
      <c r="E191" s="53"/>
    </row>
    <row r="192" spans="1:5" x14ac:dyDescent="0.2">
      <c r="A192" s="51">
        <v>5516</v>
      </c>
      <c r="B192" s="177" t="s">
        <v>445</v>
      </c>
      <c r="C192" s="52">
        <v>0</v>
      </c>
      <c r="D192" s="54">
        <f t="shared" si="1"/>
        <v>0</v>
      </c>
      <c r="E192" s="53"/>
    </row>
    <row r="193" spans="1:5" x14ac:dyDescent="0.2">
      <c r="A193" s="51">
        <v>5517</v>
      </c>
      <c r="B193" s="177" t="s">
        <v>446</v>
      </c>
      <c r="C193" s="52">
        <v>0</v>
      </c>
      <c r="D193" s="54">
        <f t="shared" si="1"/>
        <v>0</v>
      </c>
      <c r="E193" s="53"/>
    </row>
    <row r="194" spans="1:5" x14ac:dyDescent="0.2">
      <c r="A194" s="51">
        <v>5518</v>
      </c>
      <c r="B194" s="177" t="s">
        <v>81</v>
      </c>
      <c r="C194" s="52">
        <v>0</v>
      </c>
      <c r="D194" s="54">
        <f t="shared" si="1"/>
        <v>0</v>
      </c>
      <c r="E194" s="53"/>
    </row>
    <row r="195" spans="1:5" x14ac:dyDescent="0.2">
      <c r="A195" s="51">
        <v>5520</v>
      </c>
      <c r="B195" s="177" t="s">
        <v>80</v>
      </c>
      <c r="C195" s="52">
        <f>SUM(C196:C197)</f>
        <v>0</v>
      </c>
      <c r="D195" s="54">
        <f t="shared" si="1"/>
        <v>0</v>
      </c>
      <c r="E195" s="53"/>
    </row>
    <row r="196" spans="1:5" x14ac:dyDescent="0.2">
      <c r="A196" s="51">
        <v>5521</v>
      </c>
      <c r="B196" s="177" t="s">
        <v>447</v>
      </c>
      <c r="C196" s="52">
        <v>0</v>
      </c>
      <c r="D196" s="54">
        <f t="shared" si="1"/>
        <v>0</v>
      </c>
      <c r="E196" s="53"/>
    </row>
    <row r="197" spans="1:5" x14ac:dyDescent="0.2">
      <c r="A197" s="51">
        <v>5522</v>
      </c>
      <c r="B197" s="177" t="s">
        <v>448</v>
      </c>
      <c r="C197" s="52">
        <v>0</v>
      </c>
      <c r="D197" s="54">
        <f t="shared" si="1"/>
        <v>0</v>
      </c>
      <c r="E197" s="53"/>
    </row>
    <row r="198" spans="1:5" x14ac:dyDescent="0.2">
      <c r="A198" s="51">
        <v>5530</v>
      </c>
      <c r="B198" s="177" t="s">
        <v>449</v>
      </c>
      <c r="C198" s="52">
        <f>SUM(C199:C203)</f>
        <v>0</v>
      </c>
      <c r="D198" s="54">
        <f t="shared" si="1"/>
        <v>0</v>
      </c>
      <c r="E198" s="53"/>
    </row>
    <row r="199" spans="1:5" x14ac:dyDescent="0.2">
      <c r="A199" s="51">
        <v>5531</v>
      </c>
      <c r="B199" s="177" t="s">
        <v>450</v>
      </c>
      <c r="C199" s="52">
        <v>0</v>
      </c>
      <c r="D199" s="54">
        <f t="shared" si="1"/>
        <v>0</v>
      </c>
      <c r="E199" s="53"/>
    </row>
    <row r="200" spans="1:5" x14ac:dyDescent="0.2">
      <c r="A200" s="51">
        <v>5532</v>
      </c>
      <c r="B200" s="177" t="s">
        <v>451</v>
      </c>
      <c r="C200" s="52">
        <v>0</v>
      </c>
      <c r="D200" s="54">
        <f t="shared" si="1"/>
        <v>0</v>
      </c>
      <c r="E200" s="53"/>
    </row>
    <row r="201" spans="1:5" x14ac:dyDescent="0.2">
      <c r="A201" s="51">
        <v>5533</v>
      </c>
      <c r="B201" s="177" t="s">
        <v>452</v>
      </c>
      <c r="C201" s="52">
        <v>0</v>
      </c>
      <c r="D201" s="54">
        <f t="shared" si="1"/>
        <v>0</v>
      </c>
      <c r="E201" s="53"/>
    </row>
    <row r="202" spans="1:5" ht="22.5" x14ac:dyDescent="0.2">
      <c r="A202" s="51">
        <v>5534</v>
      </c>
      <c r="B202" s="177" t="s">
        <v>453</v>
      </c>
      <c r="C202" s="52">
        <v>0</v>
      </c>
      <c r="D202" s="54">
        <f t="shared" si="1"/>
        <v>0</v>
      </c>
      <c r="E202" s="53"/>
    </row>
    <row r="203" spans="1:5" x14ac:dyDescent="0.2">
      <c r="A203" s="51">
        <v>5535</v>
      </c>
      <c r="B203" s="177" t="s">
        <v>454</v>
      </c>
      <c r="C203" s="52">
        <v>0</v>
      </c>
      <c r="D203" s="54">
        <f t="shared" si="1"/>
        <v>0</v>
      </c>
      <c r="E203" s="53"/>
    </row>
    <row r="204" spans="1:5" x14ac:dyDescent="0.2">
      <c r="A204" s="51">
        <v>5590</v>
      </c>
      <c r="B204" s="177" t="s">
        <v>455</v>
      </c>
      <c r="C204" s="52">
        <f>SUM(C205:C213)</f>
        <v>0</v>
      </c>
      <c r="D204" s="54">
        <f t="shared" si="1"/>
        <v>0</v>
      </c>
      <c r="E204" s="53"/>
    </row>
    <row r="205" spans="1:5" x14ac:dyDescent="0.2">
      <c r="A205" s="51">
        <v>5591</v>
      </c>
      <c r="B205" s="177" t="s">
        <v>456</v>
      </c>
      <c r="C205" s="52">
        <v>0</v>
      </c>
      <c r="D205" s="54">
        <f t="shared" si="1"/>
        <v>0</v>
      </c>
      <c r="E205" s="53"/>
    </row>
    <row r="206" spans="1:5" x14ac:dyDescent="0.2">
      <c r="A206" s="51">
        <v>5592</v>
      </c>
      <c r="B206" s="177" t="s">
        <v>457</v>
      </c>
      <c r="C206" s="52">
        <v>0</v>
      </c>
      <c r="D206" s="54">
        <f t="shared" si="1"/>
        <v>0</v>
      </c>
      <c r="E206" s="53"/>
    </row>
    <row r="207" spans="1:5" x14ac:dyDescent="0.2">
      <c r="A207" s="51">
        <v>5593</v>
      </c>
      <c r="B207" s="177" t="s">
        <v>458</v>
      </c>
      <c r="C207" s="52">
        <v>0</v>
      </c>
      <c r="D207" s="54">
        <f t="shared" si="1"/>
        <v>0</v>
      </c>
      <c r="E207" s="53"/>
    </row>
    <row r="208" spans="1:5" x14ac:dyDescent="0.2">
      <c r="A208" s="51">
        <v>5594</v>
      </c>
      <c r="B208" s="177" t="s">
        <v>514</v>
      </c>
      <c r="C208" s="52">
        <v>0</v>
      </c>
      <c r="D208" s="54">
        <f t="shared" si="1"/>
        <v>0</v>
      </c>
      <c r="E208" s="53"/>
    </row>
    <row r="209" spans="1:5" x14ac:dyDescent="0.2">
      <c r="A209" s="51">
        <v>5595</v>
      </c>
      <c r="B209" s="177" t="s">
        <v>460</v>
      </c>
      <c r="C209" s="52">
        <v>0</v>
      </c>
      <c r="D209" s="54">
        <f t="shared" si="1"/>
        <v>0</v>
      </c>
      <c r="E209" s="53"/>
    </row>
    <row r="210" spans="1:5" x14ac:dyDescent="0.2">
      <c r="A210" s="51">
        <v>5596</v>
      </c>
      <c r="B210" s="177" t="s">
        <v>355</v>
      </c>
      <c r="C210" s="52">
        <v>0</v>
      </c>
      <c r="D210" s="54">
        <f t="shared" si="1"/>
        <v>0</v>
      </c>
      <c r="E210" s="53"/>
    </row>
    <row r="211" spans="1:5" x14ac:dyDescent="0.2">
      <c r="A211" s="51">
        <v>5597</v>
      </c>
      <c r="B211" s="177" t="s">
        <v>461</v>
      </c>
      <c r="C211" s="52">
        <v>0</v>
      </c>
      <c r="D211" s="54">
        <f t="shared" si="1"/>
        <v>0</v>
      </c>
      <c r="E211" s="53"/>
    </row>
    <row r="212" spans="1:5" x14ac:dyDescent="0.2">
      <c r="A212" s="51">
        <v>5598</v>
      </c>
      <c r="B212" s="177" t="s">
        <v>515</v>
      </c>
      <c r="C212" s="52">
        <v>0</v>
      </c>
      <c r="D212" s="54">
        <f t="shared" si="1"/>
        <v>0</v>
      </c>
      <c r="E212" s="53"/>
    </row>
    <row r="213" spans="1:5" x14ac:dyDescent="0.2">
      <c r="A213" s="51">
        <v>5599</v>
      </c>
      <c r="B213" s="177" t="s">
        <v>462</v>
      </c>
      <c r="C213" s="52">
        <v>0</v>
      </c>
      <c r="D213" s="54">
        <f t="shared" si="1"/>
        <v>0</v>
      </c>
      <c r="E213" s="53"/>
    </row>
    <row r="214" spans="1:5" x14ac:dyDescent="0.2">
      <c r="A214" s="51">
        <v>5600</v>
      </c>
      <c r="B214" s="177" t="s">
        <v>79</v>
      </c>
      <c r="C214" s="52">
        <f>C215</f>
        <v>0</v>
      </c>
      <c r="D214" s="54">
        <f t="shared" si="1"/>
        <v>0</v>
      </c>
      <c r="E214" s="53"/>
    </row>
    <row r="215" spans="1:5" x14ac:dyDescent="0.2">
      <c r="A215" s="51">
        <v>5610</v>
      </c>
      <c r="B215" s="177" t="s">
        <v>463</v>
      </c>
      <c r="C215" s="52">
        <f>C216</f>
        <v>0</v>
      </c>
      <c r="D215" s="54">
        <f t="shared" si="1"/>
        <v>0</v>
      </c>
      <c r="E215" s="53"/>
    </row>
    <row r="216" spans="1:5" x14ac:dyDescent="0.2">
      <c r="A216" s="51">
        <v>5611</v>
      </c>
      <c r="B216" s="177" t="s">
        <v>464</v>
      </c>
      <c r="C216" s="52">
        <v>0</v>
      </c>
      <c r="D216" s="54">
        <f t="shared" si="1"/>
        <v>0</v>
      </c>
      <c r="E216" s="53"/>
    </row>
    <row r="218" spans="1:5" ht="22.5" x14ac:dyDescent="0.2">
      <c r="B218" s="178" t="s">
        <v>625</v>
      </c>
    </row>
    <row r="220" spans="1:5" s="176" customFormat="1" x14ac:dyDescent="0.2">
      <c r="B220" s="178"/>
    </row>
    <row r="221" spans="1:5" s="176" customFormat="1" x14ac:dyDescent="0.2">
      <c r="B221" s="178"/>
    </row>
    <row r="222" spans="1:5" s="176" customFormat="1" x14ac:dyDescent="0.2">
      <c r="B222" s="178"/>
    </row>
    <row r="223" spans="1:5" s="176" customFormat="1" x14ac:dyDescent="0.2">
      <c r="B223" s="178"/>
    </row>
    <row r="224" spans="1:5" s="176" customFormat="1" x14ac:dyDescent="0.2">
      <c r="B224" s="178"/>
    </row>
    <row r="225" spans="2:2" s="176" customFormat="1" x14ac:dyDescent="0.2">
      <c r="B225" s="178"/>
    </row>
    <row r="226" spans="2:2" s="176" customFormat="1" x14ac:dyDescent="0.2">
      <c r="B226" s="178"/>
    </row>
    <row r="227" spans="2:2" s="176" customFormat="1" x14ac:dyDescent="0.2">
      <c r="B227" s="178"/>
    </row>
    <row r="228" spans="2:2" s="176" customFormat="1" x14ac:dyDescent="0.2">
      <c r="B228" s="178"/>
    </row>
    <row r="229" spans="2:2" s="176" customFormat="1" x14ac:dyDescent="0.2">
      <c r="B229" s="178"/>
    </row>
    <row r="230" spans="2:2" s="176" customFormat="1" x14ac:dyDescent="0.2">
      <c r="B230" s="17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31496062992125984" top="0.35433070866141736" bottom="0.35433070866141736" header="0.31496062992125984" footer="0.31496062992125984"/>
  <pageSetup scale="8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7"/>
    </row>
    <row r="2" spans="1:2" ht="15" customHeight="1" x14ac:dyDescent="0.2">
      <c r="A2" s="94" t="s">
        <v>188</v>
      </c>
      <c r="B2" s="95" t="s">
        <v>50</v>
      </c>
    </row>
    <row r="3" spans="1:2" x14ac:dyDescent="0.2">
      <c r="A3" s="13"/>
      <c r="B3" s="108"/>
    </row>
    <row r="4" spans="1:2" ht="14.1" customHeight="1" x14ac:dyDescent="0.2">
      <c r="A4" s="109" t="s">
        <v>569</v>
      </c>
      <c r="B4" s="99" t="s">
        <v>78</v>
      </c>
    </row>
    <row r="5" spans="1:2" ht="14.1" customHeight="1" x14ac:dyDescent="0.2">
      <c r="A5" s="100"/>
      <c r="B5" s="99" t="s">
        <v>51</v>
      </c>
    </row>
    <row r="6" spans="1:2" ht="14.1" customHeight="1" x14ac:dyDescent="0.2">
      <c r="A6" s="100"/>
      <c r="B6" s="99" t="s">
        <v>146</v>
      </c>
    </row>
    <row r="7" spans="1:2" ht="14.1" customHeight="1" x14ac:dyDescent="0.2">
      <c r="A7" s="100"/>
      <c r="B7" s="99" t="s">
        <v>63</v>
      </c>
    </row>
    <row r="8" spans="1:2" x14ac:dyDescent="0.2">
      <c r="A8" s="100"/>
    </row>
    <row r="9" spans="1:2" x14ac:dyDescent="0.2">
      <c r="A9" s="109" t="s">
        <v>570</v>
      </c>
      <c r="B9" s="101" t="s">
        <v>148</v>
      </c>
    </row>
    <row r="10" spans="1:2" ht="15" customHeight="1" x14ac:dyDescent="0.2">
      <c r="A10" s="100"/>
      <c r="B10" s="110" t="s">
        <v>63</v>
      </c>
    </row>
    <row r="11" spans="1:2" x14ac:dyDescent="0.2">
      <c r="A11" s="100"/>
    </row>
    <row r="12" spans="1:2" x14ac:dyDescent="0.2">
      <c r="A12" s="109" t="s">
        <v>572</v>
      </c>
      <c r="B12" s="101" t="s">
        <v>148</v>
      </c>
    </row>
    <row r="13" spans="1:2" ht="22.5" x14ac:dyDescent="0.2">
      <c r="A13" s="100"/>
      <c r="B13" s="101" t="s">
        <v>70</v>
      </c>
    </row>
    <row r="14" spans="1:2" x14ac:dyDescent="0.2">
      <c r="A14" s="100"/>
      <c r="B14" s="110" t="s">
        <v>63</v>
      </c>
    </row>
    <row r="15" spans="1:2" x14ac:dyDescent="0.2">
      <c r="A15" s="100"/>
    </row>
    <row r="16" spans="1:2" x14ac:dyDescent="0.2">
      <c r="A16" s="100"/>
    </row>
    <row r="17" spans="1:2" ht="15" customHeight="1" x14ac:dyDescent="0.2">
      <c r="A17" s="109" t="s">
        <v>573</v>
      </c>
      <c r="B17" s="103" t="s">
        <v>71</v>
      </c>
    </row>
    <row r="18" spans="1:2" ht="15" customHeight="1" x14ac:dyDescent="0.2">
      <c r="A18" s="13"/>
      <c r="B18" s="103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A31" sqref="A31:XFD41"/>
    </sheetView>
  </sheetViews>
  <sheetFormatPr baseColWidth="10" defaultColWidth="9.140625" defaultRowHeight="11.25" x14ac:dyDescent="0.2"/>
  <cols>
    <col min="1" max="1" width="10" style="29" customWidth="1"/>
    <col min="2" max="2" width="40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89" t="s">
        <v>662</v>
      </c>
      <c r="B1" s="189"/>
      <c r="C1" s="189"/>
      <c r="D1" s="27" t="s">
        <v>605</v>
      </c>
      <c r="E1" s="28">
        <v>2023</v>
      </c>
    </row>
    <row r="2" spans="1:5" ht="18.95" customHeight="1" x14ac:dyDescent="0.2">
      <c r="A2" s="189" t="s">
        <v>611</v>
      </c>
      <c r="B2" s="189"/>
      <c r="C2" s="189"/>
      <c r="D2" s="27" t="s">
        <v>606</v>
      </c>
      <c r="E2" s="28" t="s">
        <v>608</v>
      </c>
    </row>
    <row r="3" spans="1:5" ht="18.95" customHeight="1" x14ac:dyDescent="0.2">
      <c r="A3" s="189" t="s">
        <v>663</v>
      </c>
      <c r="B3" s="189"/>
      <c r="C3" s="189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139098132.74000001</v>
      </c>
    </row>
    <row r="9" spans="1:5" x14ac:dyDescent="0.2">
      <c r="A9" s="33">
        <v>3120</v>
      </c>
      <c r="B9" s="29" t="s">
        <v>465</v>
      </c>
      <c r="C9" s="34">
        <v>704552.5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13421579.35</v>
      </c>
    </row>
    <row r="15" spans="1:5" x14ac:dyDescent="0.2">
      <c r="A15" s="33">
        <v>3220</v>
      </c>
      <c r="B15" s="29" t="s">
        <v>469</v>
      </c>
      <c r="C15" s="34">
        <v>-25325172.780000001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1" spans="1:3" s="176" customFormat="1" x14ac:dyDescent="0.2">
      <c r="B31" s="178"/>
    </row>
    <row r="32" spans="1:3" s="176" customFormat="1" x14ac:dyDescent="0.2">
      <c r="B32" s="178"/>
    </row>
    <row r="33" spans="2:2" s="176" customFormat="1" x14ac:dyDescent="0.2">
      <c r="B33" s="178"/>
    </row>
    <row r="34" spans="2:2" s="176" customFormat="1" x14ac:dyDescent="0.2">
      <c r="B34" s="178"/>
    </row>
    <row r="35" spans="2:2" s="176" customFormat="1" x14ac:dyDescent="0.2">
      <c r="B35" s="178"/>
    </row>
    <row r="36" spans="2:2" s="176" customFormat="1" x14ac:dyDescent="0.2">
      <c r="B36" s="178"/>
    </row>
    <row r="37" spans="2:2" s="176" customFormat="1" x14ac:dyDescent="0.2">
      <c r="B37" s="178"/>
    </row>
    <row r="38" spans="2:2" s="176" customFormat="1" x14ac:dyDescent="0.2">
      <c r="B38" s="178"/>
    </row>
    <row r="39" spans="2:2" s="176" customFormat="1" x14ac:dyDescent="0.2">
      <c r="B39" s="178"/>
    </row>
    <row r="40" spans="2:2" s="176" customFormat="1" x14ac:dyDescent="0.2">
      <c r="B40" s="178"/>
    </row>
    <row r="41" spans="2:2" s="176" customFormat="1" x14ac:dyDescent="0.2">
      <c r="B41" s="17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4" t="s">
        <v>188</v>
      </c>
      <c r="B2" s="95" t="s">
        <v>50</v>
      </c>
    </row>
    <row r="4" spans="1:2" ht="15" customHeight="1" x14ac:dyDescent="0.2">
      <c r="A4" s="109" t="s">
        <v>23</v>
      </c>
      <c r="B4" s="99" t="s">
        <v>78</v>
      </c>
    </row>
    <row r="5" spans="1:2" ht="15" customHeight="1" x14ac:dyDescent="0.2">
      <c r="A5" s="109" t="s">
        <v>25</v>
      </c>
      <c r="B5" s="99" t="s">
        <v>51</v>
      </c>
    </row>
    <row r="6" spans="1:2" ht="15" customHeight="1" x14ac:dyDescent="0.2">
      <c r="B6" s="99" t="s">
        <v>173</v>
      </c>
    </row>
    <row r="7" spans="1:2" ht="15" customHeight="1" x14ac:dyDescent="0.2">
      <c r="B7" s="99" t="s">
        <v>73</v>
      </c>
    </row>
    <row r="8" spans="1:2" ht="15" customHeight="1" x14ac:dyDescent="0.2">
      <c r="B8" s="9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5"/>
  <sheetViews>
    <sheetView topLeftCell="A94" workbookViewId="0">
      <selection activeCell="H127" sqref="H127"/>
    </sheetView>
  </sheetViews>
  <sheetFormatPr baseColWidth="10" defaultColWidth="9.140625" defaultRowHeight="11.25" x14ac:dyDescent="0.2"/>
  <cols>
    <col min="1" max="1" width="10" style="29" customWidth="1"/>
    <col min="2" max="2" width="56.140625" style="29" customWidth="1"/>
    <col min="3" max="3" width="15.28515625" style="29" bestFit="1" customWidth="1"/>
    <col min="4" max="4" width="16.42578125" style="29" bestFit="1" customWidth="1"/>
    <col min="5" max="5" width="9.7109375" style="29" customWidth="1"/>
    <col min="6" max="16384" width="9.140625" style="29"/>
  </cols>
  <sheetData>
    <row r="1" spans="1:5" s="35" customFormat="1" ht="18.95" customHeight="1" x14ac:dyDescent="0.25">
      <c r="A1" s="189" t="s">
        <v>662</v>
      </c>
      <c r="B1" s="189"/>
      <c r="C1" s="189"/>
      <c r="D1" s="27" t="s">
        <v>605</v>
      </c>
      <c r="E1" s="28">
        <v>2023</v>
      </c>
    </row>
    <row r="2" spans="1:5" s="35" customFormat="1" ht="18.95" customHeight="1" x14ac:dyDescent="0.25">
      <c r="A2" s="189" t="s">
        <v>612</v>
      </c>
      <c r="B2" s="189"/>
      <c r="C2" s="189"/>
      <c r="D2" s="27" t="s">
        <v>606</v>
      </c>
      <c r="E2" s="28" t="s">
        <v>608</v>
      </c>
    </row>
    <row r="3" spans="1:5" s="35" customFormat="1" ht="18.95" customHeight="1" x14ac:dyDescent="0.25">
      <c r="A3" s="189" t="s">
        <v>663</v>
      </c>
      <c r="B3" s="189"/>
      <c r="C3" s="189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6">
        <v>2023</v>
      </c>
      <c r="D7" s="126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19761379.010000002</v>
      </c>
      <c r="D9" s="34">
        <v>9463320.0999999996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18583376.039999999</v>
      </c>
      <c r="D11" s="34">
        <v>18141878.539999999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0">
        <v>1110</v>
      </c>
      <c r="B15" s="131" t="s">
        <v>627</v>
      </c>
      <c r="C15" s="132">
        <f>SUM(C8:C14)</f>
        <v>38344755.049999997</v>
      </c>
      <c r="D15" s="132">
        <f>SUM(D8:D14)</f>
        <v>27605198.640000001</v>
      </c>
    </row>
    <row r="18" spans="1:5" x14ac:dyDescent="0.2">
      <c r="A18" s="31" t="s">
        <v>176</v>
      </c>
      <c r="B18" s="31"/>
      <c r="C18" s="31"/>
      <c r="D18" s="31"/>
      <c r="E18" s="127"/>
    </row>
    <row r="19" spans="1:5" x14ac:dyDescent="0.2">
      <c r="A19" s="32" t="s">
        <v>144</v>
      </c>
      <c r="B19" s="32" t="s">
        <v>649</v>
      </c>
      <c r="C19" s="141" t="s">
        <v>648</v>
      </c>
      <c r="D19" s="141" t="s">
        <v>179</v>
      </c>
      <c r="E19" s="127"/>
    </row>
    <row r="20" spans="1:5" x14ac:dyDescent="0.2">
      <c r="A20" s="130">
        <v>1230</v>
      </c>
      <c r="B20" s="131" t="s">
        <v>228</v>
      </c>
      <c r="C20" s="132">
        <f>SUM(C21:C27)</f>
        <v>1569588.79</v>
      </c>
      <c r="D20" s="132">
        <f>SUM(D21:D27)</f>
        <v>1569588.79</v>
      </c>
      <c r="E20" s="127"/>
    </row>
    <row r="21" spans="1:5" x14ac:dyDescent="0.2">
      <c r="A21" s="33">
        <v>1231</v>
      </c>
      <c r="B21" s="29" t="s">
        <v>229</v>
      </c>
      <c r="C21" s="34">
        <v>0</v>
      </c>
      <c r="D21" s="129">
        <v>0</v>
      </c>
      <c r="E21" s="127"/>
    </row>
    <row r="22" spans="1:5" x14ac:dyDescent="0.2">
      <c r="A22" s="33">
        <v>1232</v>
      </c>
      <c r="B22" s="29" t="s">
        <v>230</v>
      </c>
      <c r="C22" s="34">
        <v>0</v>
      </c>
      <c r="D22" s="129">
        <v>0</v>
      </c>
      <c r="E22" s="127"/>
    </row>
    <row r="23" spans="1:5" x14ac:dyDescent="0.2">
      <c r="A23" s="33">
        <v>1233</v>
      </c>
      <c r="B23" s="29" t="s">
        <v>231</v>
      </c>
      <c r="C23" s="34">
        <v>0</v>
      </c>
      <c r="D23" s="129">
        <v>0</v>
      </c>
      <c r="E23" s="127"/>
    </row>
    <row r="24" spans="1:5" x14ac:dyDescent="0.2">
      <c r="A24" s="33">
        <v>1234</v>
      </c>
      <c r="B24" s="29" t="s">
        <v>232</v>
      </c>
      <c r="C24" s="34">
        <v>0</v>
      </c>
      <c r="D24" s="129">
        <v>0</v>
      </c>
      <c r="E24" s="127"/>
    </row>
    <row r="25" spans="1:5" x14ac:dyDescent="0.2">
      <c r="A25" s="33">
        <v>1235</v>
      </c>
      <c r="B25" s="29" t="s">
        <v>233</v>
      </c>
      <c r="C25" s="34">
        <v>1569588.79</v>
      </c>
      <c r="D25" s="129">
        <v>1569588.79</v>
      </c>
      <c r="E25" s="127"/>
    </row>
    <row r="26" spans="1:5" x14ac:dyDescent="0.2">
      <c r="A26" s="33">
        <v>1236</v>
      </c>
      <c r="B26" s="29" t="s">
        <v>234</v>
      </c>
      <c r="C26" s="34">
        <v>0</v>
      </c>
      <c r="D26" s="129">
        <v>0</v>
      </c>
      <c r="E26" s="127"/>
    </row>
    <row r="27" spans="1:5" x14ac:dyDescent="0.2">
      <c r="A27" s="33">
        <v>1239</v>
      </c>
      <c r="B27" s="29" t="s">
        <v>235</v>
      </c>
      <c r="C27" s="34">
        <v>0</v>
      </c>
      <c r="D27" s="129">
        <v>0</v>
      </c>
      <c r="E27" s="127"/>
    </row>
    <row r="28" spans="1:5" x14ac:dyDescent="0.2">
      <c r="A28" s="130">
        <v>1240</v>
      </c>
      <c r="B28" s="131" t="s">
        <v>236</v>
      </c>
      <c r="C28" s="132">
        <f>SUM(C29:C36)</f>
        <v>675691.45</v>
      </c>
      <c r="D28" s="132">
        <f>SUM(D29:D36)</f>
        <v>675691.45</v>
      </c>
      <c r="E28" s="127"/>
    </row>
    <row r="29" spans="1:5" x14ac:dyDescent="0.2">
      <c r="A29" s="33">
        <v>1241</v>
      </c>
      <c r="B29" s="29" t="s">
        <v>237</v>
      </c>
      <c r="C29" s="34">
        <v>0</v>
      </c>
      <c r="D29" s="129">
        <v>0</v>
      </c>
      <c r="E29" s="127"/>
    </row>
    <row r="30" spans="1:5" x14ac:dyDescent="0.2">
      <c r="A30" s="33">
        <v>1242</v>
      </c>
      <c r="B30" s="29" t="s">
        <v>238</v>
      </c>
      <c r="C30" s="34">
        <v>0</v>
      </c>
      <c r="D30" s="129">
        <v>0</v>
      </c>
      <c r="E30" s="127"/>
    </row>
    <row r="31" spans="1:5" x14ac:dyDescent="0.2">
      <c r="A31" s="33">
        <v>1243</v>
      </c>
      <c r="B31" s="29" t="s">
        <v>239</v>
      </c>
      <c r="C31" s="34">
        <v>0</v>
      </c>
      <c r="D31" s="129">
        <v>0</v>
      </c>
      <c r="E31" s="127"/>
    </row>
    <row r="32" spans="1:5" x14ac:dyDescent="0.2">
      <c r="A32" s="33">
        <v>1244</v>
      </c>
      <c r="B32" s="29" t="s">
        <v>240</v>
      </c>
      <c r="C32" s="34">
        <v>0</v>
      </c>
      <c r="D32" s="129">
        <v>0</v>
      </c>
      <c r="E32" s="127"/>
    </row>
    <row r="33" spans="1:5" x14ac:dyDescent="0.2">
      <c r="A33" s="33">
        <v>1245</v>
      </c>
      <c r="B33" s="29" t="s">
        <v>241</v>
      </c>
      <c r="C33" s="34">
        <v>0</v>
      </c>
      <c r="D33" s="129">
        <v>0</v>
      </c>
      <c r="E33" s="127"/>
    </row>
    <row r="34" spans="1:5" x14ac:dyDescent="0.2">
      <c r="A34" s="33">
        <v>1246</v>
      </c>
      <c r="B34" s="29" t="s">
        <v>242</v>
      </c>
      <c r="C34" s="34">
        <v>675691.45</v>
      </c>
      <c r="D34" s="129">
        <v>675691.45</v>
      </c>
    </row>
    <row r="35" spans="1:5" x14ac:dyDescent="0.2">
      <c r="A35" s="33">
        <v>1247</v>
      </c>
      <c r="B35" s="29" t="s">
        <v>243</v>
      </c>
      <c r="C35" s="34">
        <v>0</v>
      </c>
      <c r="D35" s="129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29">
        <v>0</v>
      </c>
    </row>
    <row r="37" spans="1:5" x14ac:dyDescent="0.2">
      <c r="A37" s="130">
        <v>1250</v>
      </c>
      <c r="B37" s="131" t="s">
        <v>246</v>
      </c>
      <c r="C37" s="132">
        <f>SUM(C38:C42)</f>
        <v>0</v>
      </c>
      <c r="D37" s="132">
        <f>SUM(D38:D42)</f>
        <v>0</v>
      </c>
      <c r="E37" s="131"/>
    </row>
    <row r="38" spans="1:5" x14ac:dyDescent="0.2">
      <c r="A38" s="33">
        <v>1251</v>
      </c>
      <c r="B38" s="29" t="s">
        <v>247</v>
      </c>
      <c r="C38" s="34">
        <v>0</v>
      </c>
      <c r="D38" s="129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29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29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29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29">
        <v>0</v>
      </c>
    </row>
    <row r="43" spans="1:5" x14ac:dyDescent="0.2">
      <c r="B43" s="133" t="s">
        <v>628</v>
      </c>
      <c r="C43" s="132">
        <f>C20+C28+C37</f>
        <v>2245280.2400000002</v>
      </c>
      <c r="D43" s="132">
        <f>D20+D28+D37</f>
        <v>2245280.2400000002</v>
      </c>
    </row>
    <row r="44" spans="1:5" s="127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6">
        <v>2023</v>
      </c>
      <c r="D46" s="126">
        <v>2022</v>
      </c>
      <c r="E46" s="32"/>
    </row>
    <row r="47" spans="1:5" s="127" customFormat="1" x14ac:dyDescent="0.2">
      <c r="A47" s="130">
        <v>3210</v>
      </c>
      <c r="B47" s="131" t="s">
        <v>629</v>
      </c>
      <c r="C47" s="132">
        <v>13421579.35</v>
      </c>
      <c r="D47" s="132">
        <v>7854235</v>
      </c>
    </row>
    <row r="48" spans="1:5" x14ac:dyDescent="0.2">
      <c r="A48" s="128"/>
      <c r="B48" s="133" t="s">
        <v>617</v>
      </c>
      <c r="C48" s="132">
        <f>C51+C63+C91+C94+C49</f>
        <v>34910.620000000003</v>
      </c>
      <c r="D48" s="132">
        <f>D51+D63+D91+D94+D49</f>
        <v>2483048.9500000002</v>
      </c>
    </row>
    <row r="49" spans="1:4" s="127" customFormat="1" x14ac:dyDescent="0.2">
      <c r="A49" s="150">
        <v>5100</v>
      </c>
      <c r="B49" s="151" t="s">
        <v>359</v>
      </c>
      <c r="C49" s="152">
        <f>SUM(C50:C50)</f>
        <v>0</v>
      </c>
      <c r="D49" s="152">
        <f>SUM(D50:D50)</f>
        <v>0</v>
      </c>
    </row>
    <row r="50" spans="1:4" s="127" customFormat="1" x14ac:dyDescent="0.2">
      <c r="A50" s="153">
        <v>5130</v>
      </c>
      <c r="B50" s="154" t="s">
        <v>650</v>
      </c>
      <c r="C50" s="155">
        <v>0</v>
      </c>
      <c r="D50" s="155">
        <v>0</v>
      </c>
    </row>
    <row r="51" spans="1:4" x14ac:dyDescent="0.2">
      <c r="A51" s="130">
        <v>5400</v>
      </c>
      <c r="B51" s="131" t="s">
        <v>424</v>
      </c>
      <c r="C51" s="132">
        <f>C52+C54+C56+C58+C60</f>
        <v>0</v>
      </c>
      <c r="D51" s="132">
        <f>D52+D54+D56+D58+D60</f>
        <v>0</v>
      </c>
    </row>
    <row r="52" spans="1:4" x14ac:dyDescent="0.2">
      <c r="A52" s="128">
        <v>5410</v>
      </c>
      <c r="B52" s="127" t="s">
        <v>618</v>
      </c>
      <c r="C52" s="129">
        <f>C53</f>
        <v>0</v>
      </c>
      <c r="D52" s="129">
        <f>D53</f>
        <v>0</v>
      </c>
    </row>
    <row r="53" spans="1:4" x14ac:dyDescent="0.2">
      <c r="A53" s="128">
        <v>5411</v>
      </c>
      <c r="B53" s="127" t="s">
        <v>426</v>
      </c>
      <c r="C53" s="129">
        <v>0</v>
      </c>
      <c r="D53" s="129">
        <v>0</v>
      </c>
    </row>
    <row r="54" spans="1:4" x14ac:dyDescent="0.2">
      <c r="A54" s="128">
        <v>5420</v>
      </c>
      <c r="B54" s="127" t="s">
        <v>619</v>
      </c>
      <c r="C54" s="129">
        <f>C55</f>
        <v>0</v>
      </c>
      <c r="D54" s="129">
        <f>D55</f>
        <v>0</v>
      </c>
    </row>
    <row r="55" spans="1:4" x14ac:dyDescent="0.2">
      <c r="A55" s="128">
        <v>5421</v>
      </c>
      <c r="B55" s="127" t="s">
        <v>429</v>
      </c>
      <c r="C55" s="129">
        <v>0</v>
      </c>
      <c r="D55" s="129">
        <v>0</v>
      </c>
    </row>
    <row r="56" spans="1:4" x14ac:dyDescent="0.2">
      <c r="A56" s="128">
        <v>5430</v>
      </c>
      <c r="B56" s="127" t="s">
        <v>620</v>
      </c>
      <c r="C56" s="129">
        <f>C57</f>
        <v>0</v>
      </c>
      <c r="D56" s="129">
        <f>D57</f>
        <v>0</v>
      </c>
    </row>
    <row r="57" spans="1:4" x14ac:dyDescent="0.2">
      <c r="A57" s="128">
        <v>5431</v>
      </c>
      <c r="B57" s="127" t="s">
        <v>432</v>
      </c>
      <c r="C57" s="129">
        <v>0</v>
      </c>
      <c r="D57" s="129">
        <v>0</v>
      </c>
    </row>
    <row r="58" spans="1:4" x14ac:dyDescent="0.2">
      <c r="A58" s="128">
        <v>5440</v>
      </c>
      <c r="B58" s="127" t="s">
        <v>621</v>
      </c>
      <c r="C58" s="129">
        <f>C59</f>
        <v>0</v>
      </c>
      <c r="D58" s="129">
        <f>D59</f>
        <v>0</v>
      </c>
    </row>
    <row r="59" spans="1:4" x14ac:dyDescent="0.2">
      <c r="A59" s="128">
        <v>5441</v>
      </c>
      <c r="B59" s="127" t="s">
        <v>621</v>
      </c>
      <c r="C59" s="129">
        <v>0</v>
      </c>
      <c r="D59" s="129">
        <v>0</v>
      </c>
    </row>
    <row r="60" spans="1:4" x14ac:dyDescent="0.2">
      <c r="A60" s="128">
        <v>5450</v>
      </c>
      <c r="B60" s="127" t="s">
        <v>622</v>
      </c>
      <c r="C60" s="129">
        <f>SUM(C61:C62)</f>
        <v>0</v>
      </c>
      <c r="D60" s="129">
        <f>SUM(D61:D62)</f>
        <v>0</v>
      </c>
    </row>
    <row r="61" spans="1:4" x14ac:dyDescent="0.2">
      <c r="A61" s="128">
        <v>5451</v>
      </c>
      <c r="B61" s="127" t="s">
        <v>436</v>
      </c>
      <c r="C61" s="129">
        <v>0</v>
      </c>
      <c r="D61" s="129">
        <v>0</v>
      </c>
    </row>
    <row r="62" spans="1:4" x14ac:dyDescent="0.2">
      <c r="A62" s="128">
        <v>5452</v>
      </c>
      <c r="B62" s="127" t="s">
        <v>437</v>
      </c>
      <c r="C62" s="129">
        <v>0</v>
      </c>
      <c r="D62" s="129">
        <v>0</v>
      </c>
    </row>
    <row r="63" spans="1:4" x14ac:dyDescent="0.2">
      <c r="A63" s="130">
        <v>5500</v>
      </c>
      <c r="B63" s="131" t="s">
        <v>438</v>
      </c>
      <c r="C63" s="132">
        <f>C64+C73+C76+C82</f>
        <v>0</v>
      </c>
      <c r="D63" s="132">
        <f>D64+D73+D76+D82</f>
        <v>2380333.02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2380333.02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663.75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2195267.9300000002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184401.34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ht="22.5" x14ac:dyDescent="0.2">
      <c r="A80" s="33">
        <v>5534</v>
      </c>
      <c r="B80" s="183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0">
        <v>5600</v>
      </c>
      <c r="B91" s="131" t="s">
        <v>79</v>
      </c>
      <c r="C91" s="132">
        <f>C92</f>
        <v>0</v>
      </c>
      <c r="D91" s="132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0">
        <v>2110</v>
      </c>
      <c r="B94" s="136" t="s">
        <v>630</v>
      </c>
      <c r="C94" s="132">
        <f>SUM(C95:C99)</f>
        <v>34910.620000000003</v>
      </c>
      <c r="D94" s="132">
        <f>SUM(D95:D99)</f>
        <v>102715.93</v>
      </c>
    </row>
    <row r="95" spans="1:4" x14ac:dyDescent="0.2">
      <c r="A95" s="128">
        <v>2111</v>
      </c>
      <c r="B95" s="127" t="s">
        <v>631</v>
      </c>
      <c r="C95" s="129">
        <v>0</v>
      </c>
      <c r="D95" s="129">
        <v>0</v>
      </c>
    </row>
    <row r="96" spans="1:4" x14ac:dyDescent="0.2">
      <c r="A96" s="128">
        <v>2112</v>
      </c>
      <c r="B96" s="127" t="s">
        <v>632</v>
      </c>
      <c r="C96" s="129">
        <v>33410.620000000003</v>
      </c>
      <c r="D96" s="129">
        <v>80466.67</v>
      </c>
    </row>
    <row r="97" spans="1:4" x14ac:dyDescent="0.2">
      <c r="A97" s="128">
        <v>2112</v>
      </c>
      <c r="B97" s="127" t="s">
        <v>633</v>
      </c>
      <c r="C97" s="129">
        <v>1500</v>
      </c>
      <c r="D97" s="129">
        <v>22249.26</v>
      </c>
    </row>
    <row r="98" spans="1:4" x14ac:dyDescent="0.2">
      <c r="A98" s="128">
        <v>2115</v>
      </c>
      <c r="B98" s="127" t="s">
        <v>634</v>
      </c>
      <c r="C98" s="129">
        <v>0</v>
      </c>
      <c r="D98" s="129">
        <v>0</v>
      </c>
    </row>
    <row r="99" spans="1:4" x14ac:dyDescent="0.2">
      <c r="A99" s="128">
        <v>2114</v>
      </c>
      <c r="B99" s="127" t="s">
        <v>635</v>
      </c>
      <c r="C99" s="129">
        <v>0</v>
      </c>
      <c r="D99" s="129">
        <v>0</v>
      </c>
    </row>
    <row r="100" spans="1:4" x14ac:dyDescent="0.2">
      <c r="A100" s="128"/>
      <c r="B100" s="133" t="s">
        <v>636</v>
      </c>
      <c r="C100" s="132">
        <f>+C101</f>
        <v>0</v>
      </c>
      <c r="D100" s="132">
        <f>+D101</f>
        <v>0</v>
      </c>
    </row>
    <row r="101" spans="1:4" s="127" customFormat="1" x14ac:dyDescent="0.2">
      <c r="A101" s="150">
        <v>3100</v>
      </c>
      <c r="B101" s="156" t="s">
        <v>651</v>
      </c>
      <c r="C101" s="157">
        <f>SUM(C102:C105)</f>
        <v>0</v>
      </c>
      <c r="D101" s="157">
        <f>SUM(D102:D105)</f>
        <v>0</v>
      </c>
    </row>
    <row r="102" spans="1:4" s="127" customFormat="1" x14ac:dyDescent="0.2">
      <c r="A102" s="153"/>
      <c r="B102" s="158" t="s">
        <v>652</v>
      </c>
      <c r="C102" s="159">
        <v>0</v>
      </c>
      <c r="D102" s="159">
        <v>0</v>
      </c>
    </row>
    <row r="103" spans="1:4" s="127" customFormat="1" x14ac:dyDescent="0.2">
      <c r="A103" s="153"/>
      <c r="B103" s="158" t="s">
        <v>653</v>
      </c>
      <c r="C103" s="159">
        <v>0</v>
      </c>
      <c r="D103" s="159">
        <v>0</v>
      </c>
    </row>
    <row r="104" spans="1:4" s="127" customFormat="1" x14ac:dyDescent="0.2">
      <c r="A104" s="153"/>
      <c r="B104" s="158" t="s">
        <v>654</v>
      </c>
      <c r="C104" s="159">
        <v>0</v>
      </c>
      <c r="D104" s="159">
        <v>0</v>
      </c>
    </row>
    <row r="105" spans="1:4" s="127" customFormat="1" x14ac:dyDescent="0.2">
      <c r="A105" s="153"/>
      <c r="B105" s="158" t="s">
        <v>655</v>
      </c>
      <c r="C105" s="159">
        <v>0</v>
      </c>
      <c r="D105" s="159">
        <v>0</v>
      </c>
    </row>
    <row r="106" spans="1:4" s="127" customFormat="1" x14ac:dyDescent="0.2">
      <c r="A106" s="153"/>
      <c r="B106" s="161" t="s">
        <v>656</v>
      </c>
      <c r="C106" s="152">
        <f>+C107</f>
        <v>0</v>
      </c>
      <c r="D106" s="152">
        <f>+D107</f>
        <v>0</v>
      </c>
    </row>
    <row r="107" spans="1:4" s="127" customFormat="1" x14ac:dyDescent="0.2">
      <c r="A107" s="150">
        <v>1270</v>
      </c>
      <c r="B107" s="160" t="s">
        <v>252</v>
      </c>
      <c r="C107" s="157">
        <f>+C108</f>
        <v>0</v>
      </c>
      <c r="D107" s="157">
        <f>+D108</f>
        <v>0</v>
      </c>
    </row>
    <row r="108" spans="1:4" s="127" customFormat="1" x14ac:dyDescent="0.2">
      <c r="A108" s="153">
        <v>1273</v>
      </c>
      <c r="B108" s="154" t="s">
        <v>657</v>
      </c>
      <c r="C108" s="159">
        <v>0</v>
      </c>
      <c r="D108" s="159">
        <v>0</v>
      </c>
    </row>
    <row r="109" spans="1:4" s="127" customFormat="1" ht="22.5" x14ac:dyDescent="0.2">
      <c r="A109" s="153"/>
      <c r="B109" s="173" t="s">
        <v>658</v>
      </c>
      <c r="C109" s="152">
        <f>+C110+C112</f>
        <v>0</v>
      </c>
      <c r="D109" s="152">
        <f>+D110+D112</f>
        <v>0</v>
      </c>
    </row>
    <row r="110" spans="1:4" s="127" customFormat="1" x14ac:dyDescent="0.2">
      <c r="A110" s="150">
        <v>4300</v>
      </c>
      <c r="B110" s="156" t="s">
        <v>659</v>
      </c>
      <c r="C110" s="157">
        <f>+C111</f>
        <v>0</v>
      </c>
      <c r="D110" s="162">
        <f>+D111</f>
        <v>0</v>
      </c>
    </row>
    <row r="111" spans="1:4" s="127" customFormat="1" x14ac:dyDescent="0.2">
      <c r="A111" s="153">
        <v>4399</v>
      </c>
      <c r="B111" s="158" t="s">
        <v>352</v>
      </c>
      <c r="C111" s="159">
        <v>0</v>
      </c>
      <c r="D111" s="159">
        <v>0</v>
      </c>
    </row>
    <row r="112" spans="1:4" x14ac:dyDescent="0.2">
      <c r="A112" s="130">
        <v>1120</v>
      </c>
      <c r="B112" s="137" t="s">
        <v>637</v>
      </c>
      <c r="C112" s="132">
        <f>SUM(C113:C121)</f>
        <v>0</v>
      </c>
      <c r="D112" s="132">
        <f>SUM(D113:D121)</f>
        <v>0</v>
      </c>
    </row>
    <row r="113" spans="1:4" x14ac:dyDescent="0.2">
      <c r="A113" s="128">
        <v>1124</v>
      </c>
      <c r="B113" s="138" t="s">
        <v>638</v>
      </c>
      <c r="C113" s="139">
        <v>0</v>
      </c>
      <c r="D113" s="129">
        <v>0</v>
      </c>
    </row>
    <row r="114" spans="1:4" x14ac:dyDescent="0.2">
      <c r="A114" s="128">
        <v>1124</v>
      </c>
      <c r="B114" s="138" t="s">
        <v>639</v>
      </c>
      <c r="C114" s="139">
        <v>0</v>
      </c>
      <c r="D114" s="129">
        <v>0</v>
      </c>
    </row>
    <row r="115" spans="1:4" x14ac:dyDescent="0.2">
      <c r="A115" s="128">
        <v>1124</v>
      </c>
      <c r="B115" s="138" t="s">
        <v>640</v>
      </c>
      <c r="C115" s="139">
        <v>0</v>
      </c>
      <c r="D115" s="129">
        <v>0</v>
      </c>
    </row>
    <row r="116" spans="1:4" x14ac:dyDescent="0.2">
      <c r="A116" s="128">
        <v>1124</v>
      </c>
      <c r="B116" s="138" t="s">
        <v>641</v>
      </c>
      <c r="C116" s="139">
        <v>0</v>
      </c>
      <c r="D116" s="129">
        <v>0</v>
      </c>
    </row>
    <row r="117" spans="1:4" x14ac:dyDescent="0.2">
      <c r="A117" s="128">
        <v>1124</v>
      </c>
      <c r="B117" s="138" t="s">
        <v>642</v>
      </c>
      <c r="C117" s="129">
        <v>0</v>
      </c>
      <c r="D117" s="129">
        <v>0</v>
      </c>
    </row>
    <row r="118" spans="1:4" x14ac:dyDescent="0.2">
      <c r="A118" s="128">
        <v>1124</v>
      </c>
      <c r="B118" s="138" t="s">
        <v>643</v>
      </c>
      <c r="C118" s="129">
        <v>0</v>
      </c>
      <c r="D118" s="129">
        <v>0</v>
      </c>
    </row>
    <row r="119" spans="1:4" x14ac:dyDescent="0.2">
      <c r="A119" s="128">
        <v>1122</v>
      </c>
      <c r="B119" s="138" t="s">
        <v>644</v>
      </c>
      <c r="C119" s="129">
        <v>0</v>
      </c>
      <c r="D119" s="129">
        <v>0</v>
      </c>
    </row>
    <row r="120" spans="1:4" x14ac:dyDescent="0.2">
      <c r="A120" s="128">
        <v>1122</v>
      </c>
      <c r="B120" s="138" t="s">
        <v>645</v>
      </c>
      <c r="C120" s="139">
        <v>0</v>
      </c>
      <c r="D120" s="129">
        <v>0</v>
      </c>
    </row>
    <row r="121" spans="1:4" x14ac:dyDescent="0.2">
      <c r="A121" s="128">
        <v>1122</v>
      </c>
      <c r="B121" s="138" t="s">
        <v>646</v>
      </c>
      <c r="C121" s="129">
        <v>0</v>
      </c>
      <c r="D121" s="129">
        <v>0</v>
      </c>
    </row>
    <row r="122" spans="1:4" x14ac:dyDescent="0.2">
      <c r="A122" s="128"/>
      <c r="B122" s="140" t="s">
        <v>647</v>
      </c>
      <c r="C122" s="132">
        <f>C47+C48+C100-C106-C109</f>
        <v>13456489.969999999</v>
      </c>
      <c r="D122" s="132">
        <f>D47+D48+D100-D106-D109</f>
        <v>10337283.949999999</v>
      </c>
    </row>
    <row r="125" spans="1:4" s="176" customFormat="1" x14ac:dyDescent="0.2">
      <c r="B125" s="178"/>
    </row>
    <row r="126" spans="1:4" s="176" customFormat="1" x14ac:dyDescent="0.2">
      <c r="B126" s="178"/>
    </row>
    <row r="127" spans="1:4" s="176" customFormat="1" x14ac:dyDescent="0.2">
      <c r="B127" s="178"/>
    </row>
    <row r="128" spans="1:4" s="176" customFormat="1" x14ac:dyDescent="0.2">
      <c r="B128" s="178"/>
    </row>
    <row r="129" spans="2:2" s="176" customFormat="1" x14ac:dyDescent="0.2">
      <c r="B129" s="178"/>
    </row>
    <row r="130" spans="2:2" s="176" customFormat="1" x14ac:dyDescent="0.2">
      <c r="B130" s="178"/>
    </row>
    <row r="131" spans="2:2" s="176" customFormat="1" x14ac:dyDescent="0.2">
      <c r="B131" s="178"/>
    </row>
    <row r="132" spans="2:2" s="176" customFormat="1" x14ac:dyDescent="0.2">
      <c r="B132" s="178"/>
    </row>
    <row r="133" spans="2:2" s="176" customFormat="1" x14ac:dyDescent="0.2">
      <c r="B133" s="178"/>
    </row>
    <row r="134" spans="2:2" s="176" customFormat="1" x14ac:dyDescent="0.2">
      <c r="B134" s="178"/>
    </row>
    <row r="135" spans="2:2" s="176" customFormat="1" x14ac:dyDescent="0.2">
      <c r="B135" s="17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0866141732283472" right="0.70866141732283472" top="0.74803149606299213" bottom="0.74803149606299213" header="0.31496062992125984" footer="0.31496062992125984"/>
  <pageSetup scale="8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4" t="s">
        <v>188</v>
      </c>
      <c r="B2" s="95" t="s">
        <v>50</v>
      </c>
    </row>
    <row r="3" spans="1:2" x14ac:dyDescent="0.2">
      <c r="B3" s="108"/>
    </row>
    <row r="4" spans="1:2" ht="14.1" customHeight="1" x14ac:dyDescent="0.2">
      <c r="A4" s="109" t="s">
        <v>27</v>
      </c>
      <c r="B4" s="99" t="s">
        <v>78</v>
      </c>
    </row>
    <row r="5" spans="1:2" ht="14.1" customHeight="1" x14ac:dyDescent="0.2">
      <c r="B5" s="99" t="s">
        <v>51</v>
      </c>
    </row>
    <row r="6" spans="1:2" ht="14.1" customHeight="1" x14ac:dyDescent="0.2">
      <c r="B6" s="99" t="s">
        <v>149</v>
      </c>
    </row>
    <row r="7" spans="1:2" ht="14.1" customHeight="1" x14ac:dyDescent="0.2">
      <c r="B7" s="99" t="s">
        <v>150</v>
      </c>
    </row>
    <row r="8" spans="1:2" ht="14.1" customHeight="1" x14ac:dyDescent="0.2"/>
    <row r="9" spans="1:2" x14ac:dyDescent="0.2">
      <c r="A9" s="109" t="s">
        <v>29</v>
      </c>
      <c r="B9" s="101" t="s">
        <v>589</v>
      </c>
    </row>
    <row r="10" spans="1:2" ht="15" customHeight="1" x14ac:dyDescent="0.2">
      <c r="B10" s="101" t="s">
        <v>75</v>
      </c>
    </row>
    <row r="11" spans="1:2" ht="15" customHeight="1" x14ac:dyDescent="0.2">
      <c r="B11" s="111" t="s">
        <v>193</v>
      </c>
    </row>
    <row r="12" spans="1:2" ht="15" customHeight="1" x14ac:dyDescent="0.2"/>
    <row r="13" spans="1:2" x14ac:dyDescent="0.2">
      <c r="A13" s="109" t="s">
        <v>76</v>
      </c>
      <c r="B13" s="99" t="s">
        <v>590</v>
      </c>
    </row>
    <row r="14" spans="1:2" ht="15" customHeight="1" x14ac:dyDescent="0.2">
      <c r="B14" s="99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2023-05-02T17:35:05Z</cp:lastPrinted>
  <dcterms:created xsi:type="dcterms:W3CDTF">2012-12-11T20:36:24Z</dcterms:created>
  <dcterms:modified xsi:type="dcterms:W3CDTF">2023-05-02T17:35:07Z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